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checkCompatibility="1" defaultThemeVersion="124226"/>
  <bookViews>
    <workbookView xWindow="1740" yWindow="15" windowWidth="15600" windowHeight="11490" firstSheet="1" activeTab="1"/>
  </bookViews>
  <sheets>
    <sheet name="목차" sheetId="67" r:id="rId1"/>
    <sheet name="기본요금" sheetId="76" r:id="rId2"/>
    <sheet name="20 원마다리" sheetId="23" r:id="rId3"/>
    <sheet name="21 용지" sheetId="24" r:id="rId4"/>
    <sheet name="24 구암" sheetId="86" r:id="rId5"/>
    <sheet name="27 상리" sheetId="20" r:id="rId6"/>
    <sheet name="79 금산사" sheetId="25" r:id="rId7"/>
    <sheet name="375쌍정" sheetId="49" r:id="rId8"/>
    <sheet name="472 춘강" sheetId="87" r:id="rId9"/>
    <sheet name="487백구용지" sheetId="88" r:id="rId10"/>
    <sheet name="684금구.원평" sheetId="36" r:id="rId11"/>
    <sheet name="752 상관관촌" sheetId="37" r:id="rId12"/>
    <sheet name="872 소양.장승리" sheetId="92" r:id="rId13"/>
    <sheet name="947 상운암" sheetId="85" r:id="rId14"/>
    <sheet name="974 하운암" sheetId="46" r:id="rId15"/>
    <sheet name="봉동양야리(완주군청)" sheetId="74" state="hidden" r:id="rId16"/>
    <sheet name="Sheet6" sheetId="90" r:id="rId17"/>
    <sheet name="Sheet1" sheetId="91" r:id="rId18"/>
  </sheets>
  <externalReferences>
    <externalReference r:id="rId19"/>
    <externalReference r:id="rId20"/>
    <externalReference r:id="rId21"/>
  </externalReferences>
  <definedNames>
    <definedName name="_xlnm.Print_Area" localSheetId="2">'20 원마다리'!$A$2:$AQ$26</definedName>
    <definedName name="_xlnm.Print_Area" localSheetId="3">'21 용지'!$A$2:$AQ$26</definedName>
    <definedName name="_xlnm.Print_Area" localSheetId="4">'24 구암'!$A$3:$AQ$23</definedName>
    <definedName name="_xlnm.Print_Area" localSheetId="5">'27 상리'!$A$2:$AQ$18</definedName>
    <definedName name="_xlnm.Print_Area" localSheetId="7">'375쌍정'!$A$2:$AQ$12</definedName>
    <definedName name="_xlnm.Print_Area" localSheetId="8">'472 춘강'!$A$2:$AQ$14</definedName>
    <definedName name="_xlnm.Print_Area" localSheetId="9">'487백구용지'!$A$2:$AQ$24</definedName>
    <definedName name="_xlnm.Print_Area" localSheetId="10">'684금구.원평'!$A$2:$AQ$30</definedName>
    <definedName name="_xlnm.Print_Area" localSheetId="11">'752 상관관촌'!$A$2:$AQ$32</definedName>
    <definedName name="_xlnm.Print_Area" localSheetId="6">'79 금산사'!$A$2:$AQ$12</definedName>
    <definedName name="_xlnm.Print_Area" localSheetId="12">'872 소양.장승리'!$A$3:$AR$40</definedName>
    <definedName name="_xlnm.Print_Area" localSheetId="13">'947 상운암'!$A$2:$AF$31</definedName>
    <definedName name="_xlnm.Print_Area" localSheetId="14">'974 하운암'!$A$2:$AW$48</definedName>
    <definedName name="_xlnm.Print_Area" localSheetId="0">목차!$A$1:$C$15</definedName>
    <definedName name="_xlnm.Print_Titles" localSheetId="0">목차!$2:$2</definedName>
  </definedNames>
  <calcPr calcId="125725"/>
</workbook>
</file>

<file path=xl/calcChain.xml><?xml version="1.0" encoding="utf-8"?>
<calcChain xmlns="http://schemas.openxmlformats.org/spreadsheetml/2006/main">
  <c r="BC55" i="92"/>
  <c r="BA53"/>
  <c r="BC53" s="1"/>
  <c r="AY51"/>
  <c r="AY49"/>
  <c r="AW49"/>
  <c r="AO48"/>
  <c r="AW47"/>
  <c r="AU47"/>
  <c r="AP47"/>
  <c r="AM46"/>
  <c r="AS45"/>
  <c r="AU45" s="1"/>
  <c r="AN45"/>
  <c r="AK44"/>
  <c r="AQ43"/>
  <c r="AM48" s="1"/>
  <c r="AN47" s="1"/>
  <c r="AL43"/>
  <c r="AQ41"/>
  <c r="AS41" s="1"/>
  <c r="AU41" s="1"/>
  <c r="AW41" s="1"/>
  <c r="AY41" s="1"/>
  <c r="BA41" s="1"/>
  <c r="BC41" s="1"/>
  <c r="AO41"/>
  <c r="AK46" s="1"/>
  <c r="AL45" s="1"/>
  <c r="AO39"/>
  <c r="AM39"/>
  <c r="AM37"/>
  <c r="AO37" s="1"/>
  <c r="AQ37" s="1"/>
  <c r="AS37" s="1"/>
  <c r="AU37" s="1"/>
  <c r="AW37" s="1"/>
  <c r="AY37" s="1"/>
  <c r="BA37" s="1"/>
  <c r="BC37" s="1"/>
  <c r="AK37"/>
  <c r="AI35"/>
  <c r="AI33"/>
  <c r="AG33"/>
  <c r="AG31"/>
  <c r="AE31"/>
  <c r="AC29"/>
  <c r="AC27"/>
  <c r="AE27" s="1"/>
  <c r="AA27"/>
  <c r="B27"/>
  <c r="AA25"/>
  <c r="AC25" s="1"/>
  <c r="Y25"/>
  <c r="B25"/>
  <c r="W23"/>
  <c r="Y23" s="1"/>
  <c r="B23"/>
  <c r="U21"/>
  <c r="W21" s="1"/>
  <c r="B21"/>
  <c r="U19"/>
  <c r="S19"/>
  <c r="B19"/>
  <c r="S17"/>
  <c r="U17" s="1"/>
  <c r="Q17"/>
  <c r="B17"/>
  <c r="O15"/>
  <c r="Q15" s="1"/>
  <c r="B15"/>
  <c r="M13"/>
  <c r="O13" s="1"/>
  <c r="B13"/>
  <c r="M11"/>
  <c r="K11"/>
  <c r="B11"/>
  <c r="K9"/>
  <c r="M9" s="1"/>
  <c r="I9"/>
  <c r="B9"/>
  <c r="G7"/>
  <c r="B7"/>
  <c r="E6"/>
  <c r="G6" s="1"/>
  <c r="I6" s="1"/>
  <c r="K6" s="1"/>
  <c r="M6" s="1"/>
  <c r="O6" s="1"/>
  <c r="Q6" s="1"/>
  <c r="S6" s="1"/>
  <c r="U6" s="1"/>
  <c r="W6" s="1"/>
  <c r="Y6" s="1"/>
  <c r="AA6" s="1"/>
  <c r="AC6" s="1"/>
  <c r="AE6" s="1"/>
  <c r="AG6" s="1"/>
  <c r="AI6" s="1"/>
  <c r="AK6" s="1"/>
  <c r="AM6" s="1"/>
  <c r="AO6" s="1"/>
  <c r="AQ6" s="1"/>
  <c r="AS6" s="1"/>
  <c r="AU6" s="1"/>
  <c r="AW6" s="1"/>
  <c r="AY6" s="1"/>
  <c r="BA6" s="1"/>
  <c r="BC6" s="1"/>
  <c r="U2"/>
  <c r="F2"/>
  <c r="I7" l="1"/>
  <c r="C12"/>
  <c r="D11" s="1"/>
  <c r="E18"/>
  <c r="F17" s="1"/>
  <c r="O9"/>
  <c r="M26"/>
  <c r="N25" s="1"/>
  <c r="W17"/>
  <c r="U34"/>
  <c r="V33" s="1"/>
  <c r="AE25"/>
  <c r="G16"/>
  <c r="H15" s="1"/>
  <c r="O24"/>
  <c r="P23" s="1"/>
  <c r="W32"/>
  <c r="X31" s="1"/>
  <c r="Y34"/>
  <c r="Z33" s="1"/>
  <c r="AA38"/>
  <c r="AB37" s="1"/>
  <c r="A58"/>
  <c r="B57" s="1"/>
  <c r="A52"/>
  <c r="B51" s="1"/>
  <c r="A50"/>
  <c r="B49" s="1"/>
  <c r="A44"/>
  <c r="B43" s="1"/>
  <c r="A42"/>
  <c r="B41" s="1"/>
  <c r="A60"/>
  <c r="B59" s="1"/>
  <c r="A56"/>
  <c r="B55" s="1"/>
  <c r="A54"/>
  <c r="B53" s="1"/>
  <c r="A48"/>
  <c r="B47" s="1"/>
  <c r="A46"/>
  <c r="B45" s="1"/>
  <c r="A40"/>
  <c r="B39" s="1"/>
  <c r="A36"/>
  <c r="B35" s="1"/>
  <c r="A34"/>
  <c r="B33" s="1"/>
  <c r="A38"/>
  <c r="B37" s="1"/>
  <c r="A32"/>
  <c r="B31" s="1"/>
  <c r="A30"/>
  <c r="B29" s="1"/>
  <c r="AQ60"/>
  <c r="AR59" s="1"/>
  <c r="AM60"/>
  <c r="AN59" s="1"/>
  <c r="AI60"/>
  <c r="AJ59" s="1"/>
  <c r="AE60"/>
  <c r="AF59" s="1"/>
  <c r="AS58"/>
  <c r="AT57" s="1"/>
  <c r="AO58"/>
  <c r="AP57" s="1"/>
  <c r="AG58"/>
  <c r="AH57" s="1"/>
  <c r="AC58"/>
  <c r="AD57" s="1"/>
  <c r="Y58"/>
  <c r="Z57" s="1"/>
  <c r="AQ56"/>
  <c r="AR55" s="1"/>
  <c r="AI56"/>
  <c r="AJ55" s="1"/>
  <c r="AE56"/>
  <c r="AF55" s="1"/>
  <c r="AA56"/>
  <c r="AB55" s="1"/>
  <c r="AQ54"/>
  <c r="AR53" s="1"/>
  <c r="AI54"/>
  <c r="AJ53" s="1"/>
  <c r="AE54"/>
  <c r="AF53" s="1"/>
  <c r="AA54"/>
  <c r="AB53" s="1"/>
  <c r="W54"/>
  <c r="X53" s="1"/>
  <c r="AG52"/>
  <c r="AH51" s="1"/>
  <c r="AC52"/>
  <c r="AD51" s="1"/>
  <c r="Y52"/>
  <c r="Z51" s="1"/>
  <c r="AG50"/>
  <c r="AH49" s="1"/>
  <c r="AI48"/>
  <c r="AJ47" s="1"/>
  <c r="AE46"/>
  <c r="AF45" s="1"/>
  <c r="AG44"/>
  <c r="AH43" s="1"/>
  <c r="AE38"/>
  <c r="AF37" s="1"/>
  <c r="BA60"/>
  <c r="BB59" s="1"/>
  <c r="AS60"/>
  <c r="AT59" s="1"/>
  <c r="AO60"/>
  <c r="AP59" s="1"/>
  <c r="AK60"/>
  <c r="AL59" s="1"/>
  <c r="AG60"/>
  <c r="AH59" s="1"/>
  <c r="AC60"/>
  <c r="AD59" s="1"/>
  <c r="AQ58"/>
  <c r="AR57" s="1"/>
  <c r="AM58"/>
  <c r="AN57" s="1"/>
  <c r="AI58"/>
  <c r="AJ57" s="1"/>
  <c r="AE58"/>
  <c r="AF57" s="1"/>
  <c r="AA58"/>
  <c r="AB57" s="1"/>
  <c r="AS56"/>
  <c r="AT55" s="1"/>
  <c r="AO56"/>
  <c r="AP55" s="1"/>
  <c r="AG56"/>
  <c r="AH55" s="1"/>
  <c r="AC56"/>
  <c r="AD55" s="1"/>
  <c r="Y56"/>
  <c r="Z55" s="1"/>
  <c r="U56"/>
  <c r="V55" s="1"/>
  <c r="AS54"/>
  <c r="AT53" s="1"/>
  <c r="AO54"/>
  <c r="AP53" s="1"/>
  <c r="AG54"/>
  <c r="AH53" s="1"/>
  <c r="AC54"/>
  <c r="AD53" s="1"/>
  <c r="AQ52"/>
  <c r="AR51" s="1"/>
  <c r="AI52"/>
  <c r="AJ51" s="1"/>
  <c r="AE52"/>
  <c r="AF51" s="1"/>
  <c r="AI50"/>
  <c r="AJ49" s="1"/>
  <c r="AE50"/>
  <c r="AF49" s="1"/>
  <c r="AA50"/>
  <c r="AB49" s="1"/>
  <c r="AG48"/>
  <c r="AH47" s="1"/>
  <c r="AC48"/>
  <c r="AD47" s="1"/>
  <c r="AG40"/>
  <c r="AH39" s="1"/>
  <c r="AC36"/>
  <c r="AD35" s="1"/>
  <c r="W30"/>
  <c r="X29" s="1"/>
  <c r="U28"/>
  <c r="V27" s="1"/>
  <c r="S26"/>
  <c r="T25" s="1"/>
  <c r="M20"/>
  <c r="N19" s="1"/>
  <c r="K18"/>
  <c r="L17" s="1"/>
  <c r="E12"/>
  <c r="F11" s="1"/>
  <c r="C10"/>
  <c r="D9" s="1"/>
  <c r="AA34"/>
  <c r="AB33" s="1"/>
  <c r="Y32"/>
  <c r="Z31" s="1"/>
  <c r="Q24"/>
  <c r="R23" s="1"/>
  <c r="O22"/>
  <c r="P21" s="1"/>
  <c r="I16"/>
  <c r="J15" s="1"/>
  <c r="G14"/>
  <c r="H13" s="1"/>
  <c r="I20"/>
  <c r="J19" s="1"/>
  <c r="Q13"/>
  <c r="K22"/>
  <c r="L21" s="1"/>
  <c r="S15"/>
  <c r="Q28"/>
  <c r="R27" s="1"/>
  <c r="Y21"/>
  <c r="S30"/>
  <c r="T29" s="1"/>
  <c r="AA23"/>
  <c r="W36"/>
  <c r="X35" s="1"/>
  <c r="AG27"/>
  <c r="E14"/>
  <c r="F13" s="1"/>
  <c r="G18"/>
  <c r="H17" s="1"/>
  <c r="M22"/>
  <c r="N21" s="1"/>
  <c r="O26"/>
  <c r="P25" s="1"/>
  <c r="U30"/>
  <c r="V29" s="1"/>
  <c r="AA36"/>
  <c r="AB35" s="1"/>
  <c r="AC38"/>
  <c r="AD37" s="1"/>
  <c r="Y50"/>
  <c r="Z49" s="1"/>
  <c r="AA48"/>
  <c r="AB47" s="1"/>
  <c r="AG42"/>
  <c r="AH41" s="1"/>
  <c r="W52"/>
  <c r="X51" s="1"/>
  <c r="AC46"/>
  <c r="AD45" s="1"/>
  <c r="AE44"/>
  <c r="AF43" s="1"/>
  <c r="AM54"/>
  <c r="AN53" s="1"/>
  <c r="AO52"/>
  <c r="AP51" s="1"/>
  <c r="AK56"/>
  <c r="AL55" s="1"/>
  <c r="AQ50"/>
  <c r="AR49" s="1"/>
  <c r="AW45"/>
  <c r="AY45" s="1"/>
  <c r="BA45" s="1"/>
  <c r="BC45" s="1"/>
  <c r="E16"/>
  <c r="F15" s="1"/>
  <c r="I18"/>
  <c r="J17" s="1"/>
  <c r="K20"/>
  <c r="L19" s="1"/>
  <c r="M24"/>
  <c r="N23" s="1"/>
  <c r="Q26"/>
  <c r="R25" s="1"/>
  <c r="S28"/>
  <c r="T27" s="1"/>
  <c r="U32"/>
  <c r="V31" s="1"/>
  <c r="AC40"/>
  <c r="AD39" s="1"/>
  <c r="W34"/>
  <c r="X33" s="1"/>
  <c r="AE40"/>
  <c r="AF39" s="1"/>
  <c r="W56"/>
  <c r="X55" s="1"/>
  <c r="AS52"/>
  <c r="AT51" s="1"/>
  <c r="AU56"/>
  <c r="AV55" s="1"/>
  <c r="AY60"/>
  <c r="AZ59" s="1"/>
  <c r="AW60"/>
  <c r="AX59" s="1"/>
  <c r="AY58"/>
  <c r="AZ57" s="1"/>
  <c r="O11"/>
  <c r="W19"/>
  <c r="AE29"/>
  <c r="AI31"/>
  <c r="AK33"/>
  <c r="AK35"/>
  <c r="AI42"/>
  <c r="AJ41" s="1"/>
  <c r="AI46"/>
  <c r="AJ45" s="1"/>
  <c r="AK58"/>
  <c r="AL57" s="1"/>
  <c r="AU54"/>
  <c r="AV53" s="1"/>
  <c r="AI44"/>
  <c r="AJ43" s="1"/>
  <c r="AG46"/>
  <c r="AH45" s="1"/>
  <c r="AK48"/>
  <c r="AL47" s="1"/>
  <c r="AA52"/>
  <c r="AB51" s="1"/>
  <c r="Y54"/>
  <c r="Z53" s="1"/>
  <c r="AQ39"/>
  <c r="AS39" s="1"/>
  <c r="AU39" s="1"/>
  <c r="AS43"/>
  <c r="AU43" s="1"/>
  <c r="AY47"/>
  <c r="BA47" s="1"/>
  <c r="BC47" s="1"/>
  <c r="AE48"/>
  <c r="AF47" s="1"/>
  <c r="BA49"/>
  <c r="BC49" s="1"/>
  <c r="AU58" s="1"/>
  <c r="AV57" s="1"/>
  <c r="AC50"/>
  <c r="AD49" s="1"/>
  <c r="BA51"/>
  <c r="AM56"/>
  <c r="AN55" s="1"/>
  <c r="AW56" l="1"/>
  <c r="AX55" s="1"/>
  <c r="BC51"/>
  <c r="AK50"/>
  <c r="AL49" s="1"/>
  <c r="AW39"/>
  <c r="U52"/>
  <c r="V51" s="1"/>
  <c r="AA46"/>
  <c r="AB45" s="1"/>
  <c r="AC44"/>
  <c r="AD43" s="1"/>
  <c r="W50"/>
  <c r="X49" s="1"/>
  <c r="Y48"/>
  <c r="Z47" s="1"/>
  <c r="AE42"/>
  <c r="AF41" s="1"/>
  <c r="AM35"/>
  <c r="AO35" s="1"/>
  <c r="AQ35" s="1"/>
  <c r="AS35" s="1"/>
  <c r="AU35" s="1"/>
  <c r="AW35" s="1"/>
  <c r="AY35" s="1"/>
  <c r="BA35" s="1"/>
  <c r="BC35" s="1"/>
  <c r="AA40"/>
  <c r="AB39" s="1"/>
  <c r="AK31"/>
  <c r="O28"/>
  <c r="P27" s="1"/>
  <c r="Y19"/>
  <c r="W38"/>
  <c r="X37" s="1"/>
  <c r="AI27"/>
  <c r="S32"/>
  <c r="T31" s="1"/>
  <c r="AC23"/>
  <c r="AA21"/>
  <c r="Q30"/>
  <c r="R29" s="1"/>
  <c r="K24"/>
  <c r="L23" s="1"/>
  <c r="U15"/>
  <c r="I22"/>
  <c r="J21" s="1"/>
  <c r="S13"/>
  <c r="C14"/>
  <c r="D13" s="1"/>
  <c r="K7"/>
  <c r="AO50"/>
  <c r="AP49" s="1"/>
  <c r="AW43"/>
  <c r="AY43" s="1"/>
  <c r="BA43" s="1"/>
  <c r="BC43" s="1"/>
  <c r="AK54"/>
  <c r="AL53" s="1"/>
  <c r="AM52"/>
  <c r="AN51" s="1"/>
  <c r="U50"/>
  <c r="V49" s="1"/>
  <c r="W48"/>
  <c r="X47" s="1"/>
  <c r="AC42"/>
  <c r="AD41" s="1"/>
  <c r="Y46"/>
  <c r="Z45" s="1"/>
  <c r="AA44"/>
  <c r="AB43" s="1"/>
  <c r="AM33"/>
  <c r="AO33" s="1"/>
  <c r="AQ33" s="1"/>
  <c r="AS33" s="1"/>
  <c r="AU33" s="1"/>
  <c r="AW33" s="1"/>
  <c r="AY33" s="1"/>
  <c r="BA33" s="1"/>
  <c r="BC33" s="1"/>
  <c r="Y36"/>
  <c r="Z35" s="1"/>
  <c r="AG29"/>
  <c r="G20"/>
  <c r="H19" s="1"/>
  <c r="Q11"/>
  <c r="U36"/>
  <c r="V35" s="1"/>
  <c r="AG25"/>
  <c r="M28"/>
  <c r="N27" s="1"/>
  <c r="Y17"/>
  <c r="E20"/>
  <c r="F19" s="1"/>
  <c r="Q9"/>
  <c r="E22" l="1"/>
  <c r="F21" s="1"/>
  <c r="S9"/>
  <c r="M30"/>
  <c r="N29" s="1"/>
  <c r="AA17"/>
  <c r="U38"/>
  <c r="V37" s="1"/>
  <c r="AI25"/>
  <c r="S11"/>
  <c r="G22"/>
  <c r="H21" s="1"/>
  <c r="AI29"/>
  <c r="Y38"/>
  <c r="Z37" s="1"/>
  <c r="C16"/>
  <c r="D15" s="1"/>
  <c r="M7"/>
  <c r="I24"/>
  <c r="J23" s="1"/>
  <c r="U13"/>
  <c r="K26"/>
  <c r="L25" s="1"/>
  <c r="W15"/>
  <c r="S34"/>
  <c r="T33" s="1"/>
  <c r="AE23"/>
  <c r="W40"/>
  <c r="X39" s="1"/>
  <c r="AK27"/>
  <c r="O30"/>
  <c r="P29" s="1"/>
  <c r="AA19"/>
  <c r="W46"/>
  <c r="X45" s="1"/>
  <c r="Y44"/>
  <c r="Z43" s="1"/>
  <c r="S50"/>
  <c r="T49" s="1"/>
  <c r="U48"/>
  <c r="V47" s="1"/>
  <c r="AA42"/>
  <c r="AB41" s="1"/>
  <c r="AM31"/>
  <c r="AO31" s="1"/>
  <c r="AQ31" s="1"/>
  <c r="AS31" s="1"/>
  <c r="AU31" s="1"/>
  <c r="AW31" s="1"/>
  <c r="AY31" s="1"/>
  <c r="BA31" s="1"/>
  <c r="BC31" s="1"/>
  <c r="AA60" s="1"/>
  <c r="AB59" s="1"/>
  <c r="Q32"/>
  <c r="R31" s="1"/>
  <c r="AC21"/>
  <c r="AK52"/>
  <c r="AL51" s="1"/>
  <c r="AY39"/>
  <c r="BA39" s="1"/>
  <c r="BC39" s="1"/>
  <c r="AM50"/>
  <c r="AN49" s="1"/>
  <c r="AU60"/>
  <c r="AV59" s="1"/>
  <c r="AW58"/>
  <c r="AX57" s="1"/>
  <c r="Y40" l="1"/>
  <c r="Z39" s="1"/>
  <c r="AK29"/>
  <c r="G24"/>
  <c r="H23" s="1"/>
  <c r="U11"/>
  <c r="Q34"/>
  <c r="R33" s="1"/>
  <c r="AE21"/>
  <c r="O32"/>
  <c r="P31" s="1"/>
  <c r="AC19"/>
  <c r="S46"/>
  <c r="T45" s="1"/>
  <c r="U44"/>
  <c r="V43" s="1"/>
  <c r="W42"/>
  <c r="X41" s="1"/>
  <c r="AM27"/>
  <c r="AO27" s="1"/>
  <c r="AQ27" s="1"/>
  <c r="AS27" s="1"/>
  <c r="AU27" s="1"/>
  <c r="AW27" s="1"/>
  <c r="AY27" s="1"/>
  <c r="BA27" s="1"/>
  <c r="AG23"/>
  <c r="S36"/>
  <c r="T35" s="1"/>
  <c r="Y15"/>
  <c r="K28"/>
  <c r="L27" s="1"/>
  <c r="W13"/>
  <c r="I26"/>
  <c r="J25" s="1"/>
  <c r="C18"/>
  <c r="D17" s="1"/>
  <c r="O7"/>
  <c r="U40"/>
  <c r="V39" s="1"/>
  <c r="AK25"/>
  <c r="AC17"/>
  <c r="M32"/>
  <c r="N31" s="1"/>
  <c r="U9"/>
  <c r="W9" s="1"/>
  <c r="E24"/>
  <c r="F23" s="1"/>
  <c r="I28" l="1"/>
  <c r="J27" s="1"/>
  <c r="Y13"/>
  <c r="K30"/>
  <c r="L29" s="1"/>
  <c r="AA15"/>
  <c r="S38"/>
  <c r="T37" s="1"/>
  <c r="AI23"/>
  <c r="E28"/>
  <c r="F27" s="1"/>
  <c r="Y9"/>
  <c r="M34"/>
  <c r="N33" s="1"/>
  <c r="AE17"/>
  <c r="U42"/>
  <c r="V41" s="1"/>
  <c r="S44"/>
  <c r="T43" s="1"/>
  <c r="AM25"/>
  <c r="AO25" s="1"/>
  <c r="AQ25" s="1"/>
  <c r="AS25" s="1"/>
  <c r="AU25" s="1"/>
  <c r="AW25" s="1"/>
  <c r="Q7"/>
  <c r="C20"/>
  <c r="D19" s="1"/>
  <c r="W58"/>
  <c r="X57" s="1"/>
  <c r="BC27"/>
  <c r="W60" s="1"/>
  <c r="X59" s="1"/>
  <c r="AE19"/>
  <c r="O34"/>
  <c r="P33" s="1"/>
  <c r="Q36"/>
  <c r="R35" s="1"/>
  <c r="AG21"/>
  <c r="G26"/>
  <c r="H25" s="1"/>
  <c r="W11"/>
  <c r="Y42"/>
  <c r="Z41" s="1"/>
  <c r="U46"/>
  <c r="V45" s="1"/>
  <c r="W44"/>
  <c r="X43" s="1"/>
  <c r="AM29"/>
  <c r="AO29" s="1"/>
  <c r="AQ29" s="1"/>
  <c r="AS29" s="1"/>
  <c r="AU29" s="1"/>
  <c r="AW29" s="1"/>
  <c r="AY29" s="1"/>
  <c r="BA29" s="1"/>
  <c r="BC29" s="1"/>
  <c r="Y60" s="1"/>
  <c r="Z59" s="1"/>
  <c r="G28" l="1"/>
  <c r="H27" s="1"/>
  <c r="Y11"/>
  <c r="AI21"/>
  <c r="Q38"/>
  <c r="R37" s="1"/>
  <c r="U54"/>
  <c r="V53" s="1"/>
  <c r="AY25"/>
  <c r="BA25" s="1"/>
  <c r="O36"/>
  <c r="P35" s="1"/>
  <c r="AG19"/>
  <c r="C22"/>
  <c r="D21" s="1"/>
  <c r="S7"/>
  <c r="M36"/>
  <c r="N35" s="1"/>
  <c r="AG17"/>
  <c r="E30"/>
  <c r="F29" s="1"/>
  <c r="AA9"/>
  <c r="S40"/>
  <c r="T39" s="1"/>
  <c r="AK23"/>
  <c r="K32"/>
  <c r="L31" s="1"/>
  <c r="AC15"/>
  <c r="AA13"/>
  <c r="I30"/>
  <c r="J29" s="1"/>
  <c r="I32" l="1"/>
  <c r="J31" s="1"/>
  <c r="AC13"/>
  <c r="Q40"/>
  <c r="R39" s="1"/>
  <c r="AK21"/>
  <c r="K34"/>
  <c r="L33" s="1"/>
  <c r="AE15"/>
  <c r="Q44"/>
  <c r="R43" s="1"/>
  <c r="S42"/>
  <c r="T41" s="1"/>
  <c r="AM23"/>
  <c r="AO23" s="1"/>
  <c r="AQ23" s="1"/>
  <c r="AC9"/>
  <c r="E32"/>
  <c r="F31" s="1"/>
  <c r="M38"/>
  <c r="N37" s="1"/>
  <c r="AI17"/>
  <c r="C24"/>
  <c r="D23" s="1"/>
  <c r="U7"/>
  <c r="O38"/>
  <c r="P37" s="1"/>
  <c r="AI19"/>
  <c r="U58"/>
  <c r="V57" s="1"/>
  <c r="BC25"/>
  <c r="U60" s="1"/>
  <c r="V59" s="1"/>
  <c r="G30"/>
  <c r="H29" s="1"/>
  <c r="AA11"/>
  <c r="G32" l="1"/>
  <c r="H31" s="1"/>
  <c r="AC11"/>
  <c r="O40"/>
  <c r="P39" s="1"/>
  <c r="AK19"/>
  <c r="C26"/>
  <c r="D25" s="1"/>
  <c r="E26"/>
  <c r="F25" s="1"/>
  <c r="W7"/>
  <c r="M40"/>
  <c r="N39" s="1"/>
  <c r="AK17"/>
  <c r="S48"/>
  <c r="T47" s="1"/>
  <c r="AS23"/>
  <c r="AU23" s="1"/>
  <c r="E34"/>
  <c r="F33" s="1"/>
  <c r="AE9"/>
  <c r="AG15"/>
  <c r="K36"/>
  <c r="L35" s="1"/>
  <c r="Q42"/>
  <c r="R41" s="1"/>
  <c r="AM21"/>
  <c r="AO21" s="1"/>
  <c r="I34"/>
  <c r="J33" s="1"/>
  <c r="AE13"/>
  <c r="I36" l="1"/>
  <c r="J35" s="1"/>
  <c r="AG13"/>
  <c r="Q46"/>
  <c r="R45" s="1"/>
  <c r="AQ21"/>
  <c r="E36"/>
  <c r="F35" s="1"/>
  <c r="AG9"/>
  <c r="S52"/>
  <c r="T51" s="1"/>
  <c r="AW23"/>
  <c r="M42"/>
  <c r="N41" s="1"/>
  <c r="AM17"/>
  <c r="Y7"/>
  <c r="C28"/>
  <c r="D27" s="1"/>
  <c r="K38"/>
  <c r="L37" s="1"/>
  <c r="AI15"/>
  <c r="O42"/>
  <c r="P41" s="1"/>
  <c r="AM19"/>
  <c r="AE11"/>
  <c r="G34"/>
  <c r="H33" s="1"/>
  <c r="G36" l="1"/>
  <c r="H35" s="1"/>
  <c r="AG11"/>
  <c r="C30"/>
  <c r="D29" s="1"/>
  <c r="AA7"/>
  <c r="O44"/>
  <c r="P43" s="1"/>
  <c r="AO19"/>
  <c r="K40"/>
  <c r="L39" s="1"/>
  <c r="AK15"/>
  <c r="M44"/>
  <c r="N43" s="1"/>
  <c r="AO17"/>
  <c r="S54"/>
  <c r="T53" s="1"/>
  <c r="AY23"/>
  <c r="E38"/>
  <c r="F37" s="1"/>
  <c r="AI9"/>
  <c r="Q48"/>
  <c r="R47" s="1"/>
  <c r="AS21"/>
  <c r="AI13"/>
  <c r="I38"/>
  <c r="J37" s="1"/>
  <c r="I40" l="1"/>
  <c r="J39" s="1"/>
  <c r="AK13"/>
  <c r="Q50"/>
  <c r="R49" s="1"/>
  <c r="AU21"/>
  <c r="E40"/>
  <c r="F39" s="1"/>
  <c r="AK9"/>
  <c r="S56"/>
  <c r="T55" s="1"/>
  <c r="BA23"/>
  <c r="M46"/>
  <c r="N45" s="1"/>
  <c r="AQ17"/>
  <c r="K42"/>
  <c r="L41" s="1"/>
  <c r="AM15"/>
  <c r="O46"/>
  <c r="P45" s="1"/>
  <c r="AQ19"/>
  <c r="C32"/>
  <c r="D31" s="1"/>
  <c r="AC7"/>
  <c r="G38"/>
  <c r="H37" s="1"/>
  <c r="AI11"/>
  <c r="G40" l="1"/>
  <c r="H39" s="1"/>
  <c r="AK11"/>
  <c r="C34"/>
  <c r="D33" s="1"/>
  <c r="AE7"/>
  <c r="O48"/>
  <c r="P47" s="1"/>
  <c r="AS19"/>
  <c r="K44"/>
  <c r="L43" s="1"/>
  <c r="AO15"/>
  <c r="M48"/>
  <c r="N47" s="1"/>
  <c r="AS17"/>
  <c r="S58"/>
  <c r="T57" s="1"/>
  <c r="BC23"/>
  <c r="S60" s="1"/>
  <c r="T59" s="1"/>
  <c r="E42"/>
  <c r="F41" s="1"/>
  <c r="AM9"/>
  <c r="Q52"/>
  <c r="R51" s="1"/>
  <c r="AW21"/>
  <c r="I42"/>
  <c r="J41" s="1"/>
  <c r="AM13"/>
  <c r="I44" l="1"/>
  <c r="J43" s="1"/>
  <c r="AO13"/>
  <c r="Q54"/>
  <c r="R53" s="1"/>
  <c r="AY21"/>
  <c r="E44"/>
  <c r="F43" s="1"/>
  <c r="AO9"/>
  <c r="M50"/>
  <c r="N49" s="1"/>
  <c r="AU17"/>
  <c r="K46"/>
  <c r="L45" s="1"/>
  <c r="AQ15"/>
  <c r="O50"/>
  <c r="P49" s="1"/>
  <c r="AU19"/>
  <c r="AG7"/>
  <c r="C36"/>
  <c r="D35" s="1"/>
  <c r="G42"/>
  <c r="H41" s="1"/>
  <c r="AM11"/>
  <c r="C5" i="36"/>
  <c r="C38" i="92" l="1"/>
  <c r="D37" s="1"/>
  <c r="AI7"/>
  <c r="G44"/>
  <c r="H43" s="1"/>
  <c r="AO11"/>
  <c r="O52"/>
  <c r="P51" s="1"/>
  <c r="AW19"/>
  <c r="K48"/>
  <c r="L47" s="1"/>
  <c r="AS15"/>
  <c r="M52"/>
  <c r="N51" s="1"/>
  <c r="AW17"/>
  <c r="E46"/>
  <c r="F45" s="1"/>
  <c r="AQ9"/>
  <c r="Q56"/>
  <c r="R55" s="1"/>
  <c r="BA21"/>
  <c r="I46"/>
  <c r="J45" s="1"/>
  <c r="AQ13"/>
  <c r="AH19" i="46"/>
  <c r="I48" i="92" l="1"/>
  <c r="J47" s="1"/>
  <c r="AS13"/>
  <c r="Q58"/>
  <c r="R57" s="1"/>
  <c r="BC21"/>
  <c r="Q60" s="1"/>
  <c r="R59" s="1"/>
  <c r="E48"/>
  <c r="F47" s="1"/>
  <c r="AS9"/>
  <c r="M54"/>
  <c r="N53" s="1"/>
  <c r="AY17"/>
  <c r="K50"/>
  <c r="L49" s="1"/>
  <c r="AU15"/>
  <c r="O54"/>
  <c r="P53" s="1"/>
  <c r="AY19"/>
  <c r="G46"/>
  <c r="H45" s="1"/>
  <c r="AQ11"/>
  <c r="C40"/>
  <c r="D39" s="1"/>
  <c r="AK7"/>
  <c r="AD26" i="85"/>
  <c r="AB22"/>
  <c r="AD22" s="1"/>
  <c r="Z18"/>
  <c r="AB18" s="1"/>
  <c r="Z20"/>
  <c r="AB20" s="1"/>
  <c r="AD20" s="1"/>
  <c r="X18"/>
  <c r="X20"/>
  <c r="V18"/>
  <c r="T16"/>
  <c r="V16" s="1"/>
  <c r="X16" s="1"/>
  <c r="Z16" s="1"/>
  <c r="AB16" s="1"/>
  <c r="R14"/>
  <c r="T14" s="1"/>
  <c r="V14" s="1"/>
  <c r="X14" s="1"/>
  <c r="Z14" s="1"/>
  <c r="P6"/>
  <c r="R6" s="1"/>
  <c r="P5"/>
  <c r="C16"/>
  <c r="P12"/>
  <c r="R12" s="1"/>
  <c r="T12" s="1"/>
  <c r="V12" s="1"/>
  <c r="X12" s="1"/>
  <c r="Z12" s="1"/>
  <c r="S1"/>
  <c r="P1"/>
  <c r="S1" i="88"/>
  <c r="P1"/>
  <c r="S1" i="87"/>
  <c r="P1"/>
  <c r="AP37" i="46"/>
  <c r="AR37" s="1"/>
  <c r="AN7"/>
  <c r="AP7" s="1"/>
  <c r="AR7" s="1"/>
  <c r="AT7" s="1"/>
  <c r="AV7" s="1"/>
  <c r="AN9"/>
  <c r="AP9" s="1"/>
  <c r="AR9" s="1"/>
  <c r="AT9" s="1"/>
  <c r="AV9" s="1"/>
  <c r="AN11"/>
  <c r="AP11" s="1"/>
  <c r="AR11" s="1"/>
  <c r="AT11" s="1"/>
  <c r="AV11" s="1"/>
  <c r="AN13"/>
  <c r="AP13" s="1"/>
  <c r="AR13" s="1"/>
  <c r="AT13" s="1"/>
  <c r="AV13" s="1"/>
  <c r="AN15"/>
  <c r="AP15" s="1"/>
  <c r="AR15" s="1"/>
  <c r="AT15" s="1"/>
  <c r="AV15" s="1"/>
  <c r="AN17"/>
  <c r="AP17" s="1"/>
  <c r="AR17" s="1"/>
  <c r="AT17" s="1"/>
  <c r="AV17" s="1"/>
  <c r="AN21"/>
  <c r="AP21" s="1"/>
  <c r="AR21" s="1"/>
  <c r="AT21" s="1"/>
  <c r="AN23"/>
  <c r="AP23" s="1"/>
  <c r="AR23" s="1"/>
  <c r="AN25"/>
  <c r="AP25" s="1"/>
  <c r="AR25" s="1"/>
  <c r="AT25" s="1"/>
  <c r="AN27"/>
  <c r="AP27" s="1"/>
  <c r="AR27" s="1"/>
  <c r="AT27" s="1"/>
  <c r="AV27" s="1"/>
  <c r="AN29"/>
  <c r="AP29" s="1"/>
  <c r="AR29" s="1"/>
  <c r="AT29" s="1"/>
  <c r="AV29" s="1"/>
  <c r="AN31"/>
  <c r="AP31" s="1"/>
  <c r="AR31" s="1"/>
  <c r="AN5"/>
  <c r="AP5" s="1"/>
  <c r="AR5" s="1"/>
  <c r="AL7"/>
  <c r="AL9"/>
  <c r="AL11"/>
  <c r="AL13"/>
  <c r="AL15"/>
  <c r="AL17"/>
  <c r="AL21"/>
  <c r="AL23"/>
  <c r="AL25"/>
  <c r="AL27"/>
  <c r="AL29"/>
  <c r="AL31"/>
  <c r="AL33"/>
  <c r="AF40" s="1"/>
  <c r="AG39" s="1"/>
  <c r="AL5"/>
  <c r="AJ25"/>
  <c r="AJ27"/>
  <c r="AJ29"/>
  <c r="AJ31"/>
  <c r="AJ7"/>
  <c r="AJ9"/>
  <c r="AJ11"/>
  <c r="AJ13"/>
  <c r="AJ15"/>
  <c r="AJ17"/>
  <c r="AJ19"/>
  <c r="AL19" s="1"/>
  <c r="AN19" s="1"/>
  <c r="AP19" s="1"/>
  <c r="AR19" s="1"/>
  <c r="AJ21"/>
  <c r="AJ23"/>
  <c r="AJ5"/>
  <c r="AH7"/>
  <c r="AH9"/>
  <c r="AH11"/>
  <c r="AH13"/>
  <c r="AH15"/>
  <c r="AH17"/>
  <c r="AH21"/>
  <c r="AH5"/>
  <c r="AH23"/>
  <c r="AH25"/>
  <c r="AH27"/>
  <c r="AH29"/>
  <c r="AH4"/>
  <c r="AJ42"/>
  <c r="AK41" s="1"/>
  <c r="AJ44"/>
  <c r="AK43" s="1"/>
  <c r="AJ46"/>
  <c r="AK45" s="1"/>
  <c r="AJ48"/>
  <c r="AK47" s="1"/>
  <c r="AN35"/>
  <c r="AP35" s="1"/>
  <c r="AR35" s="1"/>
  <c r="AR39"/>
  <c r="AL40"/>
  <c r="AM39" s="1"/>
  <c r="AH40"/>
  <c r="AI39" s="1"/>
  <c r="C5" i="23"/>
  <c r="S2" i="86"/>
  <c r="P2"/>
  <c r="AB24" i="85"/>
  <c r="AD24" s="1"/>
  <c r="N10"/>
  <c r="P10" s="1"/>
  <c r="L8"/>
  <c r="N8" s="1"/>
  <c r="P8" s="1"/>
  <c r="J6"/>
  <c r="L6" s="1"/>
  <c r="H5"/>
  <c r="J5" s="1"/>
  <c r="L5" s="1"/>
  <c r="N5" s="1"/>
  <c r="X1"/>
  <c r="I1"/>
  <c r="E16" l="1"/>
  <c r="C42" i="92"/>
  <c r="D41" s="1"/>
  <c r="AM7"/>
  <c r="G48"/>
  <c r="H47" s="1"/>
  <c r="AS11"/>
  <c r="O56"/>
  <c r="P55" s="1"/>
  <c r="BA19"/>
  <c r="K52"/>
  <c r="L51" s="1"/>
  <c r="AW15"/>
  <c r="AY15" s="1"/>
  <c r="M56"/>
  <c r="N55" s="1"/>
  <c r="BA17"/>
  <c r="E50"/>
  <c r="F49" s="1"/>
  <c r="AU9"/>
  <c r="I50"/>
  <c r="J49" s="1"/>
  <c r="AU13"/>
  <c r="R8" i="85"/>
  <c r="H19" s="1"/>
  <c r="I18" s="1"/>
  <c r="T6"/>
  <c r="F19"/>
  <c r="R5"/>
  <c r="T5" s="1"/>
  <c r="V29"/>
  <c r="W28" s="1"/>
  <c r="J13"/>
  <c r="Z31"/>
  <c r="AA30" s="1"/>
  <c r="P27"/>
  <c r="Q26" s="1"/>
  <c r="L25"/>
  <c r="L17"/>
  <c r="R23"/>
  <c r="S22" s="1"/>
  <c r="N25"/>
  <c r="P25"/>
  <c r="Q24" s="1"/>
  <c r="F13"/>
  <c r="F11"/>
  <c r="G10" s="1"/>
  <c r="H13"/>
  <c r="H11"/>
  <c r="F9"/>
  <c r="P29"/>
  <c r="Q28" s="1"/>
  <c r="AB14"/>
  <c r="N29" s="1"/>
  <c r="N27"/>
  <c r="AD18"/>
  <c r="R31" s="1"/>
  <c r="S30" s="1"/>
  <c r="R29"/>
  <c r="S28" s="1"/>
  <c r="AB12"/>
  <c r="L29" s="1"/>
  <c r="L27"/>
  <c r="N23"/>
  <c r="O22" s="1"/>
  <c r="AD16"/>
  <c r="P31" s="1"/>
  <c r="Q30" s="1"/>
  <c r="P23"/>
  <c r="Q22" s="1"/>
  <c r="L23"/>
  <c r="M22" s="1"/>
  <c r="R10"/>
  <c r="T10" s="1"/>
  <c r="V10" s="1"/>
  <c r="X10" s="1"/>
  <c r="Z10" s="1"/>
  <c r="M16"/>
  <c r="H17"/>
  <c r="I16" s="1"/>
  <c r="D17"/>
  <c r="N17"/>
  <c r="O16" s="1"/>
  <c r="X31"/>
  <c r="Y30" s="1"/>
  <c r="T23"/>
  <c r="U22" s="1"/>
  <c r="V31"/>
  <c r="W30" s="1"/>
  <c r="AB31"/>
  <c r="AC30" s="1"/>
  <c r="J17"/>
  <c r="K16" s="1"/>
  <c r="F17"/>
  <c r="G16" s="1"/>
  <c r="T31"/>
  <c r="U30" s="1"/>
  <c r="P19"/>
  <c r="Q18" s="1"/>
  <c r="AV21" i="46"/>
  <c r="AV25"/>
  <c r="AT19"/>
  <c r="AT23"/>
  <c r="H15" i="85"/>
  <c r="I14" s="1"/>
  <c r="J15"/>
  <c r="K14" s="1"/>
  <c r="K12"/>
  <c r="I10"/>
  <c r="Z29"/>
  <c r="AA28" s="1"/>
  <c r="X27"/>
  <c r="Y26" s="1"/>
  <c r="N19"/>
  <c r="O18" s="1"/>
  <c r="L15"/>
  <c r="M14" s="1"/>
  <c r="R21"/>
  <c r="S20" s="1"/>
  <c r="G12"/>
  <c r="N6"/>
  <c r="G8"/>
  <c r="L19"/>
  <c r="M18" s="1"/>
  <c r="X29"/>
  <c r="Y28" s="1"/>
  <c r="L21"/>
  <c r="M20" s="1"/>
  <c r="N21"/>
  <c r="O20" s="1"/>
  <c r="I12"/>
  <c r="I52" i="92" l="1"/>
  <c r="J51" s="1"/>
  <c r="AW13"/>
  <c r="E52"/>
  <c r="F51" s="1"/>
  <c r="AW9"/>
  <c r="M58"/>
  <c r="N57" s="1"/>
  <c r="BC17"/>
  <c r="M60" s="1"/>
  <c r="N59" s="1"/>
  <c r="K56"/>
  <c r="L55" s="1"/>
  <c r="BA15"/>
  <c r="O58"/>
  <c r="P57" s="1"/>
  <c r="BC19"/>
  <c r="O60" s="1"/>
  <c r="P59" s="1"/>
  <c r="G50"/>
  <c r="H49" s="1"/>
  <c r="AU11"/>
  <c r="C44"/>
  <c r="D43" s="1"/>
  <c r="AO7"/>
  <c r="T8" i="85"/>
  <c r="V6"/>
  <c r="F21"/>
  <c r="V5"/>
  <c r="B21"/>
  <c r="B19"/>
  <c r="D19" s="1"/>
  <c r="J23"/>
  <c r="K22" s="1"/>
  <c r="J25"/>
  <c r="AD12"/>
  <c r="L31" s="1"/>
  <c r="AD14"/>
  <c r="N31" s="1"/>
  <c r="O30" s="1"/>
  <c r="J27"/>
  <c r="AB10"/>
  <c r="C18"/>
  <c r="E18" s="1"/>
  <c r="C20"/>
  <c r="E20" s="1"/>
  <c r="AV19" i="46"/>
  <c r="AV23"/>
  <c r="AN33"/>
  <c r="AP33" s="1"/>
  <c r="AR33" s="1"/>
  <c r="D11" i="85"/>
  <c r="C10"/>
  <c r="E10" s="1"/>
  <c r="D7"/>
  <c r="C6"/>
  <c r="E6" s="1"/>
  <c r="D15"/>
  <c r="C14"/>
  <c r="E14" s="1"/>
  <c r="J19"/>
  <c r="K18" s="1"/>
  <c r="D9"/>
  <c r="C8"/>
  <c r="E8" s="1"/>
  <c r="F15"/>
  <c r="G14" s="1"/>
  <c r="C12"/>
  <c r="E12" s="1"/>
  <c r="D13"/>
  <c r="C46" i="92" l="1"/>
  <c r="D45" s="1"/>
  <c r="AQ7"/>
  <c r="G52"/>
  <c r="H51" s="1"/>
  <c r="AW11"/>
  <c r="K58"/>
  <c r="L57" s="1"/>
  <c r="BC15"/>
  <c r="K60" s="1"/>
  <c r="L59" s="1"/>
  <c r="E54"/>
  <c r="F53" s="1"/>
  <c r="AY9"/>
  <c r="K54"/>
  <c r="L53" s="1"/>
  <c r="I54"/>
  <c r="J53" s="1"/>
  <c r="AY13"/>
  <c r="H21" i="85"/>
  <c r="V8"/>
  <c r="X6"/>
  <c r="F23"/>
  <c r="G22" s="1"/>
  <c r="X5"/>
  <c r="B23"/>
  <c r="AD10"/>
  <c r="J31" s="1"/>
  <c r="J29"/>
  <c r="D21"/>
  <c r="G18"/>
  <c r="J21"/>
  <c r="K20" s="1"/>
  <c r="I20"/>
  <c r="I56" i="92" l="1"/>
  <c r="J55" s="1"/>
  <c r="BA13"/>
  <c r="E56"/>
  <c r="F55" s="1"/>
  <c r="BA9"/>
  <c r="G54"/>
  <c r="H53" s="1"/>
  <c r="AY11"/>
  <c r="C48"/>
  <c r="D47" s="1"/>
  <c r="AS7"/>
  <c r="X8" i="85"/>
  <c r="H23"/>
  <c r="I22" s="1"/>
  <c r="Z6"/>
  <c r="F25"/>
  <c r="Z5"/>
  <c r="B27" s="1"/>
  <c r="B25"/>
  <c r="C22"/>
  <c r="E22" s="1"/>
  <c r="D23"/>
  <c r="G20"/>
  <c r="C50" i="92" l="1"/>
  <c r="D49" s="1"/>
  <c r="AU7"/>
  <c r="G56"/>
  <c r="H55" s="1"/>
  <c r="BA11"/>
  <c r="E58"/>
  <c r="F57" s="1"/>
  <c r="BC9"/>
  <c r="E60" s="1"/>
  <c r="F59" s="1"/>
  <c r="I58"/>
  <c r="J57" s="1"/>
  <c r="BC13"/>
  <c r="I60" s="1"/>
  <c r="J59" s="1"/>
  <c r="Z8" i="85"/>
  <c r="H25"/>
  <c r="AB6"/>
  <c r="F27"/>
  <c r="A41" i="88"/>
  <c r="A39"/>
  <c r="AP37"/>
  <c r="A37"/>
  <c r="AP35"/>
  <c r="AN35"/>
  <c r="A35"/>
  <c r="AL33"/>
  <c r="A33"/>
  <c r="AJ31"/>
  <c r="A31"/>
  <c r="AH29"/>
  <c r="AF27"/>
  <c r="AD25"/>
  <c r="AB23"/>
  <c r="AB21"/>
  <c r="AD19"/>
  <c r="AB19"/>
  <c r="X19"/>
  <c r="AB17"/>
  <c r="V17"/>
  <c r="AB15"/>
  <c r="V15"/>
  <c r="T15"/>
  <c r="AB13"/>
  <c r="T13"/>
  <c r="AB11"/>
  <c r="R11"/>
  <c r="P11"/>
  <c r="AB9"/>
  <c r="N9"/>
  <c r="AD7"/>
  <c r="AB7"/>
  <c r="L7"/>
  <c r="AB5"/>
  <c r="J5"/>
  <c r="A5"/>
  <c r="AB4"/>
  <c r="AD4" s="1"/>
  <c r="H4"/>
  <c r="J4" s="1"/>
  <c r="L4" s="1"/>
  <c r="N4" s="1"/>
  <c r="P4" s="1"/>
  <c r="R4" s="1"/>
  <c r="T4" s="1"/>
  <c r="V4" s="1"/>
  <c r="X4" s="1"/>
  <c r="X1"/>
  <c r="A43" i="87"/>
  <c r="A41"/>
  <c r="AP39"/>
  <c r="A39"/>
  <c r="AP37"/>
  <c r="AN37"/>
  <c r="A37"/>
  <c r="AL35"/>
  <c r="AN35" s="1"/>
  <c r="A35"/>
  <c r="AL33"/>
  <c r="AN33" s="1"/>
  <c r="AJ33"/>
  <c r="A33"/>
  <c r="AH31"/>
  <c r="AJ31" s="1"/>
  <c r="A31"/>
  <c r="AF29"/>
  <c r="AH29" s="1"/>
  <c r="A29"/>
  <c r="AD27"/>
  <c r="AF27" s="1"/>
  <c r="A27"/>
  <c r="AD25"/>
  <c r="AF25" s="1"/>
  <c r="AB25"/>
  <c r="A25"/>
  <c r="Z23"/>
  <c r="AB23" s="1"/>
  <c r="A23"/>
  <c r="X21"/>
  <c r="Z21" s="1"/>
  <c r="A21"/>
  <c r="V19"/>
  <c r="X19" s="1"/>
  <c r="Z19" s="1"/>
  <c r="A19"/>
  <c r="V17"/>
  <c r="X17" s="1"/>
  <c r="T17"/>
  <c r="A17"/>
  <c r="J16"/>
  <c r="R15"/>
  <c r="N20" s="1"/>
  <c r="O19" s="1"/>
  <c r="K15"/>
  <c r="A15"/>
  <c r="L14"/>
  <c r="M13" s="1"/>
  <c r="R13"/>
  <c r="L20" s="1"/>
  <c r="M19" s="1"/>
  <c r="P13"/>
  <c r="A13"/>
  <c r="P11"/>
  <c r="J18" s="1"/>
  <c r="K17" s="1"/>
  <c r="A11"/>
  <c r="P7"/>
  <c r="H18" s="1"/>
  <c r="I17" s="1"/>
  <c r="L7"/>
  <c r="J12" s="1"/>
  <c r="K11" s="1"/>
  <c r="A7"/>
  <c r="P5"/>
  <c r="F18" s="1"/>
  <c r="G17" s="1"/>
  <c r="J5"/>
  <c r="F12" s="1"/>
  <c r="G11" s="1"/>
  <c r="A5"/>
  <c r="H4"/>
  <c r="J4" s="1"/>
  <c r="L4" s="1"/>
  <c r="N4" s="1"/>
  <c r="P4" s="1"/>
  <c r="X1"/>
  <c r="P20"/>
  <c r="Q19" s="1"/>
  <c r="I1"/>
  <c r="A42" i="86"/>
  <c r="A40"/>
  <c r="AP38"/>
  <c r="AL43" s="1"/>
  <c r="AM42" s="1"/>
  <c r="A38"/>
  <c r="AN36"/>
  <c r="AJ41" s="1"/>
  <c r="AK40" s="1"/>
  <c r="A36"/>
  <c r="AN34"/>
  <c r="AH41" s="1"/>
  <c r="AI40" s="1"/>
  <c r="AL34"/>
  <c r="AH39" s="1"/>
  <c r="AI38" s="1"/>
  <c r="A34"/>
  <c r="AL32"/>
  <c r="AF39" s="1"/>
  <c r="AG38" s="1"/>
  <c r="AJ32"/>
  <c r="AF37" s="1"/>
  <c r="AG36" s="1"/>
  <c r="A32"/>
  <c r="AH30"/>
  <c r="AD35" s="1"/>
  <c r="AE34" s="1"/>
  <c r="A30"/>
  <c r="AF28"/>
  <c r="AB33" s="1"/>
  <c r="AC32" s="1"/>
  <c r="A28"/>
  <c r="AF26"/>
  <c r="Z33" s="1"/>
  <c r="AA32" s="1"/>
  <c r="AD26"/>
  <c r="Z31" s="1"/>
  <c r="AA30" s="1"/>
  <c r="A26"/>
  <c r="AD24"/>
  <c r="X31" s="1"/>
  <c r="Y30" s="1"/>
  <c r="AB24"/>
  <c r="X29" s="1"/>
  <c r="Y28" s="1"/>
  <c r="A24"/>
  <c r="Z22"/>
  <c r="V27" s="1"/>
  <c r="W26" s="1"/>
  <c r="Z20"/>
  <c r="T27" s="1"/>
  <c r="U26" s="1"/>
  <c r="X20"/>
  <c r="X18"/>
  <c r="R25" s="1"/>
  <c r="S24" s="1"/>
  <c r="V18"/>
  <c r="R23" s="1"/>
  <c r="S22" s="1"/>
  <c r="T16"/>
  <c r="P21" s="1"/>
  <c r="Q20" s="1"/>
  <c r="R14"/>
  <c r="N19" s="1"/>
  <c r="O18" s="1"/>
  <c r="R12"/>
  <c r="L19" s="1"/>
  <c r="M18" s="1"/>
  <c r="P12"/>
  <c r="L17" s="1"/>
  <c r="M16" s="1"/>
  <c r="P10"/>
  <c r="J17" s="1"/>
  <c r="K16" s="1"/>
  <c r="N10"/>
  <c r="J15" s="1"/>
  <c r="K14" s="1"/>
  <c r="L8"/>
  <c r="H13" s="1"/>
  <c r="I12" s="1"/>
  <c r="J6"/>
  <c r="H5"/>
  <c r="J5" s="1"/>
  <c r="X2"/>
  <c r="AN43"/>
  <c r="AO42" s="1"/>
  <c r="I2"/>
  <c r="G58" i="92" l="1"/>
  <c r="H57" s="1"/>
  <c r="BC11"/>
  <c r="G60" s="1"/>
  <c r="H59" s="1"/>
  <c r="C52"/>
  <c r="D51" s="1"/>
  <c r="AW7"/>
  <c r="AB8" i="85"/>
  <c r="H27"/>
  <c r="AD6"/>
  <c r="F31" s="1"/>
  <c r="F29"/>
  <c r="B23" i="86"/>
  <c r="B21"/>
  <c r="B19"/>
  <c r="B17"/>
  <c r="F45"/>
  <c r="G44" s="1"/>
  <c r="H23"/>
  <c r="I22" s="1"/>
  <c r="F11"/>
  <c r="G10" s="1"/>
  <c r="L5" i="87"/>
  <c r="F14" s="1"/>
  <c r="G13" s="1"/>
  <c r="R5"/>
  <c r="F20" s="1"/>
  <c r="G19" s="1"/>
  <c r="R11"/>
  <c r="J20" s="1"/>
  <c r="K19" s="1"/>
  <c r="P22"/>
  <c r="Q21" s="1"/>
  <c r="H26" i="88"/>
  <c r="I25" s="1"/>
  <c r="F10"/>
  <c r="G9" s="1"/>
  <c r="F28"/>
  <c r="G27" s="1"/>
  <c r="H12"/>
  <c r="I11" s="1"/>
  <c r="H30"/>
  <c r="I29" s="1"/>
  <c r="J28"/>
  <c r="K27" s="1"/>
  <c r="L18"/>
  <c r="M17" s="1"/>
  <c r="N20"/>
  <c r="O19" s="1"/>
  <c r="N28"/>
  <c r="O27" s="1"/>
  <c r="P22"/>
  <c r="Q21" s="1"/>
  <c r="R22"/>
  <c r="S21" s="1"/>
  <c r="R28"/>
  <c r="S27" s="1"/>
  <c r="T24"/>
  <c r="U23" s="1"/>
  <c r="T30"/>
  <c r="U29" s="1"/>
  <c r="X28"/>
  <c r="Y27" s="1"/>
  <c r="Z30"/>
  <c r="AA29" s="1"/>
  <c r="AD34"/>
  <c r="AE33" s="1"/>
  <c r="AJ42"/>
  <c r="AK41" s="1"/>
  <c r="AL42"/>
  <c r="AM41" s="1"/>
  <c r="AB3"/>
  <c r="L5"/>
  <c r="F12" s="1"/>
  <c r="G11" s="1"/>
  <c r="AD5"/>
  <c r="F30" s="1"/>
  <c r="G29" s="1"/>
  <c r="H28"/>
  <c r="I27" s="1"/>
  <c r="J14"/>
  <c r="K13" s="1"/>
  <c r="L16"/>
  <c r="M15" s="1"/>
  <c r="L28"/>
  <c r="M27" s="1"/>
  <c r="V13"/>
  <c r="N22" s="1"/>
  <c r="O21" s="1"/>
  <c r="P20"/>
  <c r="Q19" s="1"/>
  <c r="P28"/>
  <c r="Q27" s="1"/>
  <c r="X17"/>
  <c r="R24" s="1"/>
  <c r="S23" s="1"/>
  <c r="AD17"/>
  <c r="R30" s="1"/>
  <c r="S29" s="1"/>
  <c r="T28"/>
  <c r="U27" s="1"/>
  <c r="V28"/>
  <c r="W27" s="1"/>
  <c r="AD23"/>
  <c r="X30" s="1"/>
  <c r="Y29" s="1"/>
  <c r="AB32"/>
  <c r="AC31" s="1"/>
  <c r="AJ29"/>
  <c r="AD36" s="1"/>
  <c r="AE35" s="1"/>
  <c r="AF36"/>
  <c r="AG35" s="1"/>
  <c r="AH38"/>
  <c r="AI37" s="1"/>
  <c r="AJ40"/>
  <c r="AK39" s="1"/>
  <c r="L5" i="86"/>
  <c r="P3" i="87"/>
  <c r="R4"/>
  <c r="B20" s="1"/>
  <c r="R28"/>
  <c r="S27" s="1"/>
  <c r="AB19"/>
  <c r="T28"/>
  <c r="U27" s="1"/>
  <c r="AB21"/>
  <c r="F10"/>
  <c r="G9" s="1"/>
  <c r="P26"/>
  <c r="Q25" s="1"/>
  <c r="Z17"/>
  <c r="V30"/>
  <c r="W29" s="1"/>
  <c r="AD23"/>
  <c r="AB36"/>
  <c r="AC35" s="1"/>
  <c r="AJ29"/>
  <c r="AD38"/>
  <c r="AE37" s="1"/>
  <c r="AL31"/>
  <c r="AF4" i="88"/>
  <c r="AD3"/>
  <c r="L6" i="86"/>
  <c r="N8"/>
  <c r="R10"/>
  <c r="H11"/>
  <c r="I10" s="1"/>
  <c r="T12"/>
  <c r="J13"/>
  <c r="K12" s="1"/>
  <c r="T14"/>
  <c r="V16"/>
  <c r="Z18"/>
  <c r="P19"/>
  <c r="Q18" s="1"/>
  <c r="AB20"/>
  <c r="R21"/>
  <c r="S20" s="1"/>
  <c r="AB22"/>
  <c r="AF24"/>
  <c r="V25"/>
  <c r="W24" s="1"/>
  <c r="AH26"/>
  <c r="X27"/>
  <c r="Y26" s="1"/>
  <c r="AH28"/>
  <c r="AJ30"/>
  <c r="AN32"/>
  <c r="AD33"/>
  <c r="AE32" s="1"/>
  <c r="AP34"/>
  <c r="AH43" s="1"/>
  <c r="AI42" s="1"/>
  <c r="AF35"/>
  <c r="AG34" s="1"/>
  <c r="AP36"/>
  <c r="AJ43" s="1"/>
  <c r="AK42" s="1"/>
  <c r="AL41"/>
  <c r="AM40" s="1"/>
  <c r="B45"/>
  <c r="C44" s="1"/>
  <c r="T5" i="87"/>
  <c r="B6"/>
  <c r="R7"/>
  <c r="B10"/>
  <c r="B12"/>
  <c r="T13"/>
  <c r="B14"/>
  <c r="J14"/>
  <c r="K13" s="1"/>
  <c r="T15"/>
  <c r="B16"/>
  <c r="F16"/>
  <c r="G15" s="1"/>
  <c r="B18"/>
  <c r="N18"/>
  <c r="O17" s="1"/>
  <c r="R24"/>
  <c r="S23" s="1"/>
  <c r="X30"/>
  <c r="Y29" s="1"/>
  <c r="Z34"/>
  <c r="AA33" s="1"/>
  <c r="AF38"/>
  <c r="AG37" s="1"/>
  <c r="AH42"/>
  <c r="AI41" s="1"/>
  <c r="AJ42"/>
  <c r="AK41" s="1"/>
  <c r="AL42"/>
  <c r="AM41" s="1"/>
  <c r="AF36"/>
  <c r="AG35" s="1"/>
  <c r="AD34"/>
  <c r="AE33" s="1"/>
  <c r="X28"/>
  <c r="Y27" s="1"/>
  <c r="V26"/>
  <c r="W25" s="1"/>
  <c r="B46"/>
  <c r="C45" s="1"/>
  <c r="AN44"/>
  <c r="AO43" s="1"/>
  <c r="AJ40"/>
  <c r="AK39" s="1"/>
  <c r="AH38"/>
  <c r="AI37" s="1"/>
  <c r="AB32"/>
  <c r="AC31" s="1"/>
  <c r="Z30"/>
  <c r="AA29" s="1"/>
  <c r="T24"/>
  <c r="U23" s="1"/>
  <c r="X34"/>
  <c r="Y33" s="1"/>
  <c r="AH25"/>
  <c r="AF42"/>
  <c r="AG41" s="1"/>
  <c r="AP33"/>
  <c r="AF44" s="1"/>
  <c r="AG43" s="1"/>
  <c r="F9" i="86"/>
  <c r="G8" s="1"/>
  <c r="L15"/>
  <c r="M14" s="1"/>
  <c r="N17"/>
  <c r="O16" s="1"/>
  <c r="T23"/>
  <c r="U22" s="1"/>
  <c r="T25"/>
  <c r="U24" s="1"/>
  <c r="Z29"/>
  <c r="AA28" s="1"/>
  <c r="AB31"/>
  <c r="AC30" s="1"/>
  <c r="AH37"/>
  <c r="AI36" s="1"/>
  <c r="AJ39"/>
  <c r="AK38" s="1"/>
  <c r="B8" i="87"/>
  <c r="F8"/>
  <c r="G7" s="1"/>
  <c r="H12"/>
  <c r="I11" s="1"/>
  <c r="H14"/>
  <c r="I13" s="1"/>
  <c r="H16"/>
  <c r="I15" s="1"/>
  <c r="L16"/>
  <c r="M15" s="1"/>
  <c r="P24"/>
  <c r="Q23" s="1"/>
  <c r="L18"/>
  <c r="M17" s="1"/>
  <c r="R26"/>
  <c r="S25" s="1"/>
  <c r="T26"/>
  <c r="U25" s="1"/>
  <c r="R22"/>
  <c r="S21" s="1"/>
  <c r="Z32"/>
  <c r="AA31" s="1"/>
  <c r="AH40"/>
  <c r="AI39" s="1"/>
  <c r="AJ44"/>
  <c r="AK43" s="1"/>
  <c r="AL44"/>
  <c r="AM43" s="1"/>
  <c r="V28"/>
  <c r="W27" s="1"/>
  <c r="X32"/>
  <c r="Y31" s="1"/>
  <c r="AB34"/>
  <c r="AC33" s="1"/>
  <c r="AD36"/>
  <c r="AE35" s="1"/>
  <c r="AF40"/>
  <c r="AG39" s="1"/>
  <c r="N5" i="88"/>
  <c r="AF5"/>
  <c r="B6"/>
  <c r="N7"/>
  <c r="AF7"/>
  <c r="B8"/>
  <c r="F8"/>
  <c r="G7" s="1"/>
  <c r="P9"/>
  <c r="AD9"/>
  <c r="H10"/>
  <c r="I9" s="1"/>
  <c r="T11"/>
  <c r="AD11"/>
  <c r="X13"/>
  <c r="N24" s="1"/>
  <c r="O23" s="1"/>
  <c r="AD13"/>
  <c r="L14"/>
  <c r="M13" s="1"/>
  <c r="X15"/>
  <c r="P24" s="1"/>
  <c r="Q23" s="1"/>
  <c r="AD15"/>
  <c r="AF17"/>
  <c r="B18"/>
  <c r="N18"/>
  <c r="O17" s="1"/>
  <c r="AF19"/>
  <c r="B20"/>
  <c r="R20"/>
  <c r="S19" s="1"/>
  <c r="AD21"/>
  <c r="T22"/>
  <c r="U21" s="1"/>
  <c r="AF23"/>
  <c r="B24"/>
  <c r="V24"/>
  <c r="W23" s="1"/>
  <c r="AF25"/>
  <c r="B26"/>
  <c r="F26"/>
  <c r="G25" s="1"/>
  <c r="J26"/>
  <c r="K25" s="1"/>
  <c r="N26"/>
  <c r="O25" s="1"/>
  <c r="R26"/>
  <c r="S25" s="1"/>
  <c r="V26"/>
  <c r="W25" s="1"/>
  <c r="AH27"/>
  <c r="AL29"/>
  <c r="AB30"/>
  <c r="AC29" s="1"/>
  <c r="AL31"/>
  <c r="AN33"/>
  <c r="AH36"/>
  <c r="AI35" s="1"/>
  <c r="AJ38"/>
  <c r="AK37" s="1"/>
  <c r="AN42"/>
  <c r="AO41" s="1"/>
  <c r="B44"/>
  <c r="C43" s="1"/>
  <c r="AH27" i="87"/>
  <c r="AP35"/>
  <c r="AH44" s="1"/>
  <c r="AI43" s="1"/>
  <c r="B10" i="88"/>
  <c r="B12"/>
  <c r="J12"/>
  <c r="K11" s="1"/>
  <c r="B14"/>
  <c r="B16"/>
  <c r="N16"/>
  <c r="O15" s="1"/>
  <c r="P18"/>
  <c r="Q17" s="1"/>
  <c r="B22"/>
  <c r="L26"/>
  <c r="M25" s="1"/>
  <c r="P26"/>
  <c r="Q25" s="1"/>
  <c r="T26"/>
  <c r="U25" s="1"/>
  <c r="X26"/>
  <c r="Y25" s="1"/>
  <c r="B28"/>
  <c r="Z28"/>
  <c r="AA27" s="1"/>
  <c r="B30"/>
  <c r="B32"/>
  <c r="AD32"/>
  <c r="AE31" s="1"/>
  <c r="AF34"/>
  <c r="AG33" s="1"/>
  <c r="AL40"/>
  <c r="AM39" s="1"/>
  <c r="C54" i="92" l="1"/>
  <c r="D53" s="1"/>
  <c r="AY7"/>
  <c r="AD8" i="85"/>
  <c r="H31" s="1"/>
  <c r="H29"/>
  <c r="T11" i="87"/>
  <c r="D30" i="88"/>
  <c r="C29"/>
  <c r="E29" s="1"/>
  <c r="D28"/>
  <c r="C27"/>
  <c r="E27" s="1"/>
  <c r="C15"/>
  <c r="E15" s="1"/>
  <c r="D16"/>
  <c r="C9"/>
  <c r="E9" s="1"/>
  <c r="D10"/>
  <c r="Z36" i="87"/>
  <c r="AA35" s="1"/>
  <c r="AJ27"/>
  <c r="AH40" i="88"/>
  <c r="AI39" s="1"/>
  <c r="AP33"/>
  <c r="AH42" s="1"/>
  <c r="AI41" s="1"/>
  <c r="AB34"/>
  <c r="AC33" s="1"/>
  <c r="AJ27"/>
  <c r="D26"/>
  <c r="C25"/>
  <c r="E25" s="1"/>
  <c r="AH23"/>
  <c r="X32"/>
  <c r="Y31" s="1"/>
  <c r="V30"/>
  <c r="W29" s="1"/>
  <c r="AF21"/>
  <c r="D20"/>
  <c r="C19"/>
  <c r="E19" s="1"/>
  <c r="R32"/>
  <c r="S31" s="1"/>
  <c r="AH17"/>
  <c r="N30"/>
  <c r="O29" s="1"/>
  <c r="AF13"/>
  <c r="AF11"/>
  <c r="L30"/>
  <c r="M29" s="1"/>
  <c r="J16"/>
  <c r="K15" s="1"/>
  <c r="R9"/>
  <c r="D8"/>
  <c r="C7"/>
  <c r="E7" s="1"/>
  <c r="P7"/>
  <c r="H14"/>
  <c r="I13" s="1"/>
  <c r="F32"/>
  <c r="G31" s="1"/>
  <c r="AH5"/>
  <c r="D20" i="87"/>
  <c r="C19"/>
  <c r="E19" s="1"/>
  <c r="D11" i="86"/>
  <c r="C10"/>
  <c r="E10" s="1"/>
  <c r="D9"/>
  <c r="C8"/>
  <c r="E8" s="1"/>
  <c r="X36" i="87"/>
  <c r="Y35" s="1"/>
  <c r="AJ25"/>
  <c r="N22"/>
  <c r="O21" s="1"/>
  <c r="V15"/>
  <c r="D14"/>
  <c r="C13"/>
  <c r="E13" s="1"/>
  <c r="D12"/>
  <c r="C11"/>
  <c r="E11" s="1"/>
  <c r="D10"/>
  <c r="C9"/>
  <c r="E9" s="1"/>
  <c r="D6"/>
  <c r="C5"/>
  <c r="E5" s="1"/>
  <c r="AF41" i="86"/>
  <c r="AG40" s="1"/>
  <c r="AP32"/>
  <c r="AF43" s="1"/>
  <c r="AG42" s="1"/>
  <c r="AD37"/>
  <c r="AE36" s="1"/>
  <c r="AL30"/>
  <c r="X33"/>
  <c r="Y32" s="1"/>
  <c r="AH24"/>
  <c r="V29"/>
  <c r="W28" s="1"/>
  <c r="AD22"/>
  <c r="P23"/>
  <c r="Q22" s="1"/>
  <c r="X16"/>
  <c r="V14"/>
  <c r="N21"/>
  <c r="O20" s="1"/>
  <c r="D13"/>
  <c r="C12"/>
  <c r="E12" s="1"/>
  <c r="H15"/>
  <c r="I14" s="1"/>
  <c r="P8"/>
  <c r="N6"/>
  <c r="F13"/>
  <c r="G12" s="1"/>
  <c r="AH4" i="88"/>
  <c r="AF3"/>
  <c r="H10" i="87"/>
  <c r="I9" s="1"/>
  <c r="N5" i="86"/>
  <c r="D32" i="88"/>
  <c r="C31"/>
  <c r="E31" s="1"/>
  <c r="C21"/>
  <c r="E21" s="1"/>
  <c r="D22"/>
  <c r="D14"/>
  <c r="C13"/>
  <c r="E13" s="1"/>
  <c r="C11"/>
  <c r="E11" s="1"/>
  <c r="D12"/>
  <c r="AN31"/>
  <c r="AF38"/>
  <c r="AG37" s="1"/>
  <c r="AD38"/>
  <c r="AE37" s="1"/>
  <c r="AN29"/>
  <c r="Z32"/>
  <c r="AA31" s="1"/>
  <c r="AH25"/>
  <c r="D24"/>
  <c r="C23"/>
  <c r="E23" s="1"/>
  <c r="AH19"/>
  <c r="T32"/>
  <c r="U31" s="1"/>
  <c r="D18"/>
  <c r="C17"/>
  <c r="E17" s="1"/>
  <c r="AF15"/>
  <c r="P30"/>
  <c r="Q29" s="1"/>
  <c r="L20"/>
  <c r="M19" s="1"/>
  <c r="V11"/>
  <c r="J30"/>
  <c r="K29" s="1"/>
  <c r="AF9"/>
  <c r="AH7"/>
  <c r="H32"/>
  <c r="I31" s="1"/>
  <c r="D6"/>
  <c r="C5"/>
  <c r="E5" s="1"/>
  <c r="F14"/>
  <c r="G13" s="1"/>
  <c r="P5"/>
  <c r="C7" i="87"/>
  <c r="E7" s="1"/>
  <c r="D8"/>
  <c r="D18"/>
  <c r="C17"/>
  <c r="E17" s="1"/>
  <c r="D16"/>
  <c r="C15"/>
  <c r="E15" s="1"/>
  <c r="V13"/>
  <c r="L22"/>
  <c r="M21" s="1"/>
  <c r="J22"/>
  <c r="K21" s="1"/>
  <c r="V11"/>
  <c r="T7"/>
  <c r="H20"/>
  <c r="I19" s="1"/>
  <c r="F22"/>
  <c r="G21" s="1"/>
  <c r="V5"/>
  <c r="AJ28" i="86"/>
  <c r="AB35"/>
  <c r="AC34" s="1"/>
  <c r="Z35"/>
  <c r="AA34" s="1"/>
  <c r="AJ26"/>
  <c r="AD20"/>
  <c r="T29"/>
  <c r="U28" s="1"/>
  <c r="R27"/>
  <c r="S26" s="1"/>
  <c r="AB18"/>
  <c r="L21"/>
  <c r="M20" s="1"/>
  <c r="V12"/>
  <c r="J19"/>
  <c r="K18" s="1"/>
  <c r="T10"/>
  <c r="D7"/>
  <c r="C6"/>
  <c r="E6" s="1"/>
  <c r="AD40" i="87"/>
  <c r="AE39" s="1"/>
  <c r="AN31"/>
  <c r="AB38"/>
  <c r="AC37" s="1"/>
  <c r="AL29"/>
  <c r="V32"/>
  <c r="W31" s="1"/>
  <c r="AF23"/>
  <c r="P28"/>
  <c r="Q27" s="1"/>
  <c r="AB17"/>
  <c r="T30"/>
  <c r="U29" s="1"/>
  <c r="AD21"/>
  <c r="R30"/>
  <c r="S29" s="1"/>
  <c r="AD19"/>
  <c r="T4"/>
  <c r="R3"/>
  <c r="C56" i="92" l="1"/>
  <c r="D55" s="1"/>
  <c r="BA7"/>
  <c r="T3" i="87"/>
  <c r="V4"/>
  <c r="B22"/>
  <c r="R32"/>
  <c r="S31" s="1"/>
  <c r="AF19"/>
  <c r="T32"/>
  <c r="U31" s="1"/>
  <c r="AF21"/>
  <c r="P30"/>
  <c r="Q29" s="1"/>
  <c r="AD17"/>
  <c r="V34"/>
  <c r="W33" s="1"/>
  <c r="AH23"/>
  <c r="AB40"/>
  <c r="AC39" s="1"/>
  <c r="AN29"/>
  <c r="AD42"/>
  <c r="AE41" s="1"/>
  <c r="AP31"/>
  <c r="AD44" s="1"/>
  <c r="AE43" s="1"/>
  <c r="J21" i="86"/>
  <c r="K20" s="1"/>
  <c r="V10"/>
  <c r="L23"/>
  <c r="M22" s="1"/>
  <c r="X12"/>
  <c r="R29"/>
  <c r="S28" s="1"/>
  <c r="AD18"/>
  <c r="Z37"/>
  <c r="AA36" s="1"/>
  <c r="AL26"/>
  <c r="F24" i="87"/>
  <c r="G23" s="1"/>
  <c r="X5"/>
  <c r="J24"/>
  <c r="K23" s="1"/>
  <c r="X11"/>
  <c r="F16" i="88"/>
  <c r="G15" s="1"/>
  <c r="R5"/>
  <c r="J32"/>
  <c r="K31" s="1"/>
  <c r="AH9"/>
  <c r="L22"/>
  <c r="M21" s="1"/>
  <c r="X11"/>
  <c r="L24" s="1"/>
  <c r="M23" s="1"/>
  <c r="Z34"/>
  <c r="AA33" s="1"/>
  <c r="AJ25"/>
  <c r="AD40"/>
  <c r="AE39" s="1"/>
  <c r="AP29"/>
  <c r="AD42" s="1"/>
  <c r="AE41" s="1"/>
  <c r="P5" i="86"/>
  <c r="H17"/>
  <c r="I16" s="1"/>
  <c r="R8"/>
  <c r="P25"/>
  <c r="Q24" s="1"/>
  <c r="Z16"/>
  <c r="V31"/>
  <c r="W30" s="1"/>
  <c r="AF22"/>
  <c r="X35"/>
  <c r="Y34" s="1"/>
  <c r="AJ24"/>
  <c r="AD39"/>
  <c r="AE38" s="1"/>
  <c r="AN30"/>
  <c r="N24" i="87"/>
  <c r="O23" s="1"/>
  <c r="X15"/>
  <c r="X38"/>
  <c r="Y37" s="1"/>
  <c r="AL25"/>
  <c r="H16" i="88"/>
  <c r="I15" s="1"/>
  <c r="R7"/>
  <c r="L32"/>
  <c r="M31" s="1"/>
  <c r="AH11"/>
  <c r="X34"/>
  <c r="Y33" s="1"/>
  <c r="AJ23"/>
  <c r="T31" i="86"/>
  <c r="U30" s="1"/>
  <c r="AF20"/>
  <c r="AB37"/>
  <c r="AC36" s="1"/>
  <c r="AL28"/>
  <c r="H22" i="87"/>
  <c r="I21" s="1"/>
  <c r="V7"/>
  <c r="L24"/>
  <c r="M23" s="1"/>
  <c r="X13"/>
  <c r="H34" i="88"/>
  <c r="I33" s="1"/>
  <c r="AJ7"/>
  <c r="P32"/>
  <c r="Q31" s="1"/>
  <c r="AH15"/>
  <c r="T34"/>
  <c r="U33" s="1"/>
  <c r="AJ19"/>
  <c r="AF40"/>
  <c r="AG39" s="1"/>
  <c r="AP31"/>
  <c r="AF42" s="1"/>
  <c r="AG41" s="1"/>
  <c r="AJ4"/>
  <c r="AH3"/>
  <c r="B34"/>
  <c r="F15" i="86"/>
  <c r="G14" s="1"/>
  <c r="P6"/>
  <c r="N23"/>
  <c r="O22" s="1"/>
  <c r="X14"/>
  <c r="F34" i="88"/>
  <c r="G33" s="1"/>
  <c r="AJ5"/>
  <c r="J18"/>
  <c r="K17" s="1"/>
  <c r="T9"/>
  <c r="N32"/>
  <c r="O31" s="1"/>
  <c r="AH13"/>
  <c r="R34"/>
  <c r="S33" s="1"/>
  <c r="AJ17"/>
  <c r="V32"/>
  <c r="W31" s="1"/>
  <c r="AH21"/>
  <c r="AB36"/>
  <c r="AC35" s="1"/>
  <c r="AL27"/>
  <c r="AL27" i="87"/>
  <c r="Z38"/>
  <c r="AA37" s="1"/>
  <c r="C58" i="92" l="1"/>
  <c r="D57" s="1"/>
  <c r="BC7"/>
  <c r="C60" s="1"/>
  <c r="D59" s="1"/>
  <c r="AN27" i="88"/>
  <c r="AB38"/>
  <c r="AC37" s="1"/>
  <c r="AJ21"/>
  <c r="V34"/>
  <c r="W33" s="1"/>
  <c r="AJ13"/>
  <c r="N34"/>
  <c r="O33" s="1"/>
  <c r="V9"/>
  <c r="J20"/>
  <c r="K19" s="1"/>
  <c r="AL5"/>
  <c r="F36"/>
  <c r="G35" s="1"/>
  <c r="T36"/>
  <c r="U35" s="1"/>
  <c r="AL19"/>
  <c r="P34"/>
  <c r="Q33" s="1"/>
  <c r="AJ15"/>
  <c r="L26" i="87"/>
  <c r="M25" s="1"/>
  <c r="Z13"/>
  <c r="H24"/>
  <c r="I23" s="1"/>
  <c r="X7"/>
  <c r="T33" i="86"/>
  <c r="U32" s="1"/>
  <c r="AH20"/>
  <c r="L34" i="88"/>
  <c r="M33" s="1"/>
  <c r="AJ11"/>
  <c r="Z40" i="87"/>
  <c r="AA39" s="1"/>
  <c r="AN27"/>
  <c r="Z14" i="86"/>
  <c r="N25"/>
  <c r="O24" s="1"/>
  <c r="F17"/>
  <c r="G16" s="1"/>
  <c r="R6"/>
  <c r="D34" i="88"/>
  <c r="C33"/>
  <c r="E33" s="1"/>
  <c r="AL4"/>
  <c r="AJ3"/>
  <c r="B36"/>
  <c r="AN25" i="87"/>
  <c r="X40"/>
  <c r="Y39" s="1"/>
  <c r="N26"/>
  <c r="O25" s="1"/>
  <c r="Z15"/>
  <c r="AP30" i="86"/>
  <c r="AD43" s="1"/>
  <c r="AE42" s="1"/>
  <c r="AD41"/>
  <c r="AE40" s="1"/>
  <c r="AL24"/>
  <c r="X37"/>
  <c r="Y36" s="1"/>
  <c r="AH22"/>
  <c r="V33"/>
  <c r="W32" s="1"/>
  <c r="AB16"/>
  <c r="P27"/>
  <c r="Q26" s="1"/>
  <c r="T8"/>
  <c r="H19"/>
  <c r="I18" s="1"/>
  <c r="D15"/>
  <c r="C14"/>
  <c r="E14" s="1"/>
  <c r="R5"/>
  <c r="AL25" i="88"/>
  <c r="Z36"/>
  <c r="AA35" s="1"/>
  <c r="AJ9"/>
  <c r="J34"/>
  <c r="K33" s="1"/>
  <c r="T5"/>
  <c r="F18"/>
  <c r="G17" s="1"/>
  <c r="J26" i="87"/>
  <c r="K25" s="1"/>
  <c r="Z11"/>
  <c r="F26"/>
  <c r="G25" s="1"/>
  <c r="Z5"/>
  <c r="AN26" i="86"/>
  <c r="Z39"/>
  <c r="AA38" s="1"/>
  <c r="AF18"/>
  <c r="R31"/>
  <c r="S30" s="1"/>
  <c r="L25"/>
  <c r="M24" s="1"/>
  <c r="Z12"/>
  <c r="X10"/>
  <c r="J23"/>
  <c r="K22" s="1"/>
  <c r="AP29" i="87"/>
  <c r="AB44" s="1"/>
  <c r="AC43" s="1"/>
  <c r="AB42"/>
  <c r="AC41" s="1"/>
  <c r="AJ23"/>
  <c r="V36"/>
  <c r="W35" s="1"/>
  <c r="P32"/>
  <c r="Q31" s="1"/>
  <c r="AF17"/>
  <c r="T34"/>
  <c r="U33" s="1"/>
  <c r="AH21"/>
  <c r="R34"/>
  <c r="S33" s="1"/>
  <c r="AH19"/>
  <c r="D22"/>
  <c r="C21"/>
  <c r="E21" s="1"/>
  <c r="AL17" i="88"/>
  <c r="R36"/>
  <c r="S35" s="1"/>
  <c r="H36"/>
  <c r="I35" s="1"/>
  <c r="AL7"/>
  <c r="AB39" i="86"/>
  <c r="AC38" s="1"/>
  <c r="AN28"/>
  <c r="X36" i="88"/>
  <c r="Y35" s="1"/>
  <c r="AL23"/>
  <c r="H18"/>
  <c r="I17" s="1"/>
  <c r="T7"/>
  <c r="X4" i="87"/>
  <c r="V3"/>
  <c r="B24"/>
  <c r="D24" l="1"/>
  <c r="C23"/>
  <c r="E23" s="1"/>
  <c r="X3"/>
  <c r="Z4"/>
  <c r="B26"/>
  <c r="R38" i="88"/>
  <c r="S37" s="1"/>
  <c r="AN17"/>
  <c r="H20"/>
  <c r="I19" s="1"/>
  <c r="V7"/>
  <c r="X38"/>
  <c r="Y37" s="1"/>
  <c r="AN23"/>
  <c r="AB41" i="86"/>
  <c r="AC40" s="1"/>
  <c r="AP28"/>
  <c r="AB43" s="1"/>
  <c r="AC42" s="1"/>
  <c r="H38" i="88"/>
  <c r="I37" s="1"/>
  <c r="AN7"/>
  <c r="R36" i="87"/>
  <c r="S35" s="1"/>
  <c r="AJ19"/>
  <c r="T36"/>
  <c r="U35" s="1"/>
  <c r="AJ21"/>
  <c r="P34"/>
  <c r="Q33" s="1"/>
  <c r="AH17"/>
  <c r="L27" i="86"/>
  <c r="M26" s="1"/>
  <c r="AB12"/>
  <c r="F28" i="87"/>
  <c r="G27" s="1"/>
  <c r="AB5"/>
  <c r="J28"/>
  <c r="K27" s="1"/>
  <c r="AB11"/>
  <c r="D17" i="86"/>
  <c r="C16"/>
  <c r="E16" s="1"/>
  <c r="H21"/>
  <c r="I20" s="1"/>
  <c r="V8"/>
  <c r="P29"/>
  <c r="Q28" s="1"/>
  <c r="AD16"/>
  <c r="V35"/>
  <c r="W34" s="1"/>
  <c r="AJ22"/>
  <c r="X39"/>
  <c r="Y38" s="1"/>
  <c r="AN24"/>
  <c r="X42" i="87"/>
  <c r="Y41" s="1"/>
  <c r="AP25"/>
  <c r="X44" s="1"/>
  <c r="Y43" s="1"/>
  <c r="F19" i="86"/>
  <c r="G18" s="1"/>
  <c r="T6"/>
  <c r="Z42" i="87"/>
  <c r="AA41" s="1"/>
  <c r="AP27"/>
  <c r="Z44" s="1"/>
  <c r="AA43" s="1"/>
  <c r="L36" i="88"/>
  <c r="M35" s="1"/>
  <c r="AL11"/>
  <c r="T35" i="86"/>
  <c r="U34" s="1"/>
  <c r="AJ20"/>
  <c r="H26" i="87"/>
  <c r="I25" s="1"/>
  <c r="Z7"/>
  <c r="L28"/>
  <c r="M27" s="1"/>
  <c r="AB13"/>
  <c r="P36" i="88"/>
  <c r="Q35" s="1"/>
  <c r="AL15"/>
  <c r="T38"/>
  <c r="U37" s="1"/>
  <c r="AN19"/>
  <c r="F38"/>
  <c r="G37" s="1"/>
  <c r="AN5"/>
  <c r="J22"/>
  <c r="K21" s="1"/>
  <c r="X9"/>
  <c r="J24" s="1"/>
  <c r="K23" s="1"/>
  <c r="N36"/>
  <c r="O35" s="1"/>
  <c r="AL13"/>
  <c r="V36"/>
  <c r="W35" s="1"/>
  <c r="AL21"/>
  <c r="AB40"/>
  <c r="AC39" s="1"/>
  <c r="AP27"/>
  <c r="AB42" s="1"/>
  <c r="AC41" s="1"/>
  <c r="V38" i="87"/>
  <c r="W37" s="1"/>
  <c r="AL23"/>
  <c r="J25" i="86"/>
  <c r="K24" s="1"/>
  <c r="Z10"/>
  <c r="R33"/>
  <c r="S32" s="1"/>
  <c r="AH18"/>
  <c r="Z41"/>
  <c r="AA40" s="1"/>
  <c r="AP26"/>
  <c r="Z43" s="1"/>
  <c r="AA42" s="1"/>
  <c r="F20" i="88"/>
  <c r="G19" s="1"/>
  <c r="V5"/>
  <c r="J36"/>
  <c r="K35" s="1"/>
  <c r="AL9"/>
  <c r="Z38"/>
  <c r="AA37" s="1"/>
  <c r="AN25"/>
  <c r="T5" i="86"/>
  <c r="N28" i="87"/>
  <c r="O27" s="1"/>
  <c r="AB15"/>
  <c r="D36" i="88"/>
  <c r="C35"/>
  <c r="E35" s="1"/>
  <c r="AN4"/>
  <c r="AL3"/>
  <c r="B38"/>
  <c r="N27" i="86"/>
  <c r="O26" s="1"/>
  <c r="AB14"/>
  <c r="D19" l="1"/>
  <c r="C18"/>
  <c r="E18" s="1"/>
  <c r="N29"/>
  <c r="O28" s="1"/>
  <c r="AD14"/>
  <c r="D38" i="88"/>
  <c r="C37"/>
  <c r="E37" s="1"/>
  <c r="AP4"/>
  <c r="AN3"/>
  <c r="B40"/>
  <c r="Z40"/>
  <c r="AA39" s="1"/>
  <c r="AP25"/>
  <c r="Z42" s="1"/>
  <c r="AA41" s="1"/>
  <c r="J38"/>
  <c r="K37" s="1"/>
  <c r="AN9"/>
  <c r="F22"/>
  <c r="G21" s="1"/>
  <c r="X5"/>
  <c r="F24" s="1"/>
  <c r="G23" s="1"/>
  <c r="R35" i="86"/>
  <c r="S34" s="1"/>
  <c r="AJ18"/>
  <c r="J27"/>
  <c r="K26" s="1"/>
  <c r="AB10"/>
  <c r="V40" i="87"/>
  <c r="W39" s="1"/>
  <c r="AN23"/>
  <c r="V38" i="88"/>
  <c r="W37" s="1"/>
  <c r="AN21"/>
  <c r="N38"/>
  <c r="O37" s="1"/>
  <c r="AN13"/>
  <c r="F40"/>
  <c r="G39" s="1"/>
  <c r="AP5"/>
  <c r="F42" s="1"/>
  <c r="G41" s="1"/>
  <c r="AP19"/>
  <c r="T42" s="1"/>
  <c r="U41" s="1"/>
  <c r="T40"/>
  <c r="U39" s="1"/>
  <c r="AN15"/>
  <c r="P38"/>
  <c r="Q37" s="1"/>
  <c r="L30" i="87"/>
  <c r="M29" s="1"/>
  <c r="AD13"/>
  <c r="H28"/>
  <c r="I27" s="1"/>
  <c r="AB7"/>
  <c r="AL20" i="86"/>
  <c r="T37"/>
  <c r="U36" s="1"/>
  <c r="AN11" i="88"/>
  <c r="L38"/>
  <c r="M37" s="1"/>
  <c r="V6" i="86"/>
  <c r="F21"/>
  <c r="G20" s="1"/>
  <c r="X41"/>
  <c r="Y40" s="1"/>
  <c r="AP24"/>
  <c r="X43" s="1"/>
  <c r="Y42" s="1"/>
  <c r="V37"/>
  <c r="W36" s="1"/>
  <c r="AL22"/>
  <c r="P31"/>
  <c r="Q30" s="1"/>
  <c r="AF16"/>
  <c r="X8"/>
  <c r="J30" i="87"/>
  <c r="K29" s="1"/>
  <c r="AD11"/>
  <c r="F30"/>
  <c r="G29" s="1"/>
  <c r="AD5"/>
  <c r="AD12" i="86"/>
  <c r="L29"/>
  <c r="M28" s="1"/>
  <c r="P36" i="87"/>
  <c r="Q35" s="1"/>
  <c r="AJ17"/>
  <c r="T38"/>
  <c r="U37" s="1"/>
  <c r="AL21"/>
  <c r="R38"/>
  <c r="S37" s="1"/>
  <c r="AL19"/>
  <c r="AP7" i="88"/>
  <c r="H42" s="1"/>
  <c r="I41" s="1"/>
  <c r="H40"/>
  <c r="I39" s="1"/>
  <c r="AP23"/>
  <c r="X42" s="1"/>
  <c r="Y41" s="1"/>
  <c r="X40"/>
  <c r="Y39" s="1"/>
  <c r="X7"/>
  <c r="H24" s="1"/>
  <c r="I23" s="1"/>
  <c r="H22"/>
  <c r="I21" s="1"/>
  <c r="R40"/>
  <c r="S39" s="1"/>
  <c r="AP17"/>
  <c r="R42" s="1"/>
  <c r="S41" s="1"/>
  <c r="D26" i="87"/>
  <c r="C25"/>
  <c r="E25" s="1"/>
  <c r="N30"/>
  <c r="O29" s="1"/>
  <c r="AD15"/>
  <c r="V5" i="86"/>
  <c r="D21"/>
  <c r="AB4" i="87"/>
  <c r="Z3"/>
  <c r="B28"/>
  <c r="C20" i="86" l="1"/>
  <c r="E20" s="1"/>
  <c r="D28" i="87"/>
  <c r="C27"/>
  <c r="E27" s="1"/>
  <c r="AB3"/>
  <c r="AD4"/>
  <c r="B30"/>
  <c r="X5" i="86"/>
  <c r="N32" i="87"/>
  <c r="O31" s="1"/>
  <c r="AF15"/>
  <c r="R40"/>
  <c r="S39" s="1"/>
  <c r="AN19"/>
  <c r="T40"/>
  <c r="U39" s="1"/>
  <c r="AN21"/>
  <c r="P38"/>
  <c r="Q37" s="1"/>
  <c r="AL17"/>
  <c r="F32"/>
  <c r="G31" s="1"/>
  <c r="AF5"/>
  <c r="J32"/>
  <c r="K31" s="1"/>
  <c r="AF11"/>
  <c r="H25" i="86"/>
  <c r="I24" s="1"/>
  <c r="Z8"/>
  <c r="P33"/>
  <c r="Q32" s="1"/>
  <c r="AH16"/>
  <c r="V39"/>
  <c r="W38" s="1"/>
  <c r="AN22"/>
  <c r="H30" i="87"/>
  <c r="I29" s="1"/>
  <c r="AD7"/>
  <c r="L32"/>
  <c r="M31" s="1"/>
  <c r="AF13"/>
  <c r="N40" i="88"/>
  <c r="O39" s="1"/>
  <c r="AP13"/>
  <c r="N42" s="1"/>
  <c r="O41" s="1"/>
  <c r="V40"/>
  <c r="W39" s="1"/>
  <c r="AP21"/>
  <c r="V42" s="1"/>
  <c r="W41" s="1"/>
  <c r="V42" i="87"/>
  <c r="W41" s="1"/>
  <c r="AP23"/>
  <c r="V44" s="1"/>
  <c r="W43" s="1"/>
  <c r="J29" i="86"/>
  <c r="K28" s="1"/>
  <c r="AD10"/>
  <c r="R37"/>
  <c r="S36" s="1"/>
  <c r="AL18"/>
  <c r="J40" i="88"/>
  <c r="K39" s="1"/>
  <c r="AP9"/>
  <c r="J42" s="1"/>
  <c r="K41" s="1"/>
  <c r="D40"/>
  <c r="C39"/>
  <c r="E39" s="1"/>
  <c r="AP3"/>
  <c r="B42"/>
  <c r="L31" i="86"/>
  <c r="M30" s="1"/>
  <c r="AF12"/>
  <c r="F23"/>
  <c r="G22" s="1"/>
  <c r="X6"/>
  <c r="L40" i="88"/>
  <c r="M39" s="1"/>
  <c r="AP11"/>
  <c r="L42" s="1"/>
  <c r="M41" s="1"/>
  <c r="T39" i="86"/>
  <c r="U38" s="1"/>
  <c r="AN20"/>
  <c r="P40" i="88"/>
  <c r="Q39" s="1"/>
  <c r="AP15"/>
  <c r="P42" s="1"/>
  <c r="Q41" s="1"/>
  <c r="N31" i="86"/>
  <c r="O30" s="1"/>
  <c r="AF14"/>
  <c r="D30" i="87" l="1"/>
  <c r="C29"/>
  <c r="E29" s="1"/>
  <c r="AH14" i="86"/>
  <c r="N33"/>
  <c r="O32" s="1"/>
  <c r="T41"/>
  <c r="U40" s="1"/>
  <c r="AP20"/>
  <c r="T43" s="1"/>
  <c r="U42" s="1"/>
  <c r="Z6"/>
  <c r="F25"/>
  <c r="G24" s="1"/>
  <c r="L33"/>
  <c r="M32" s="1"/>
  <c r="AH12"/>
  <c r="C41" i="88"/>
  <c r="E41" s="1"/>
  <c r="D42"/>
  <c r="AN18" i="86"/>
  <c r="R39"/>
  <c r="S38" s="1"/>
  <c r="AF10"/>
  <c r="J31"/>
  <c r="K30" s="1"/>
  <c r="L34" i="87"/>
  <c r="M33" s="1"/>
  <c r="AH13"/>
  <c r="H32"/>
  <c r="I31" s="1"/>
  <c r="AF7"/>
  <c r="AP22" i="86"/>
  <c r="V43" s="1"/>
  <c r="W42" s="1"/>
  <c r="V41"/>
  <c r="W40" s="1"/>
  <c r="AJ16"/>
  <c r="P35"/>
  <c r="Q34" s="1"/>
  <c r="AB8"/>
  <c r="H27"/>
  <c r="I26" s="1"/>
  <c r="J34" i="87"/>
  <c r="K33" s="1"/>
  <c r="AH11"/>
  <c r="F34"/>
  <c r="G33" s="1"/>
  <c r="AH5"/>
  <c r="P40"/>
  <c r="Q39" s="1"/>
  <c r="AN17"/>
  <c r="T42"/>
  <c r="U41" s="1"/>
  <c r="AP21"/>
  <c r="T44" s="1"/>
  <c r="U43" s="1"/>
  <c r="R42"/>
  <c r="S41" s="1"/>
  <c r="AP19"/>
  <c r="R44" s="1"/>
  <c r="S43" s="1"/>
  <c r="N34"/>
  <c r="O33" s="1"/>
  <c r="AH15"/>
  <c r="D23" i="86"/>
  <c r="C22"/>
  <c r="E22" s="1"/>
  <c r="X4"/>
  <c r="Z5"/>
  <c r="B25"/>
  <c r="AF4" i="87"/>
  <c r="AD3"/>
  <c r="B32"/>
  <c r="D32" l="1"/>
  <c r="C31"/>
  <c r="E31" s="1"/>
  <c r="AF3"/>
  <c r="AH4"/>
  <c r="B34"/>
  <c r="AB5" i="86"/>
  <c r="Z4"/>
  <c r="B27"/>
  <c r="N36" i="87"/>
  <c r="O35" s="1"/>
  <c r="AJ15"/>
  <c r="D25" i="86"/>
  <c r="C24"/>
  <c r="E24" s="1"/>
  <c r="H29"/>
  <c r="I28" s="1"/>
  <c r="AD8"/>
  <c r="P37"/>
  <c r="Q36" s="1"/>
  <c r="AL16"/>
  <c r="J33"/>
  <c r="K32" s="1"/>
  <c r="AH10"/>
  <c r="R41"/>
  <c r="S40" s="1"/>
  <c r="AP18"/>
  <c r="R43" s="1"/>
  <c r="S42" s="1"/>
  <c r="F27"/>
  <c r="G26" s="1"/>
  <c r="AB6"/>
  <c r="N35"/>
  <c r="O34" s="1"/>
  <c r="AJ14"/>
  <c r="P42" i="87"/>
  <c r="Q41" s="1"/>
  <c r="AP17"/>
  <c r="P44" s="1"/>
  <c r="Q43" s="1"/>
  <c r="F36"/>
  <c r="G35" s="1"/>
  <c r="AJ5"/>
  <c r="J36"/>
  <c r="K35" s="1"/>
  <c r="AJ11"/>
  <c r="H34"/>
  <c r="I33" s="1"/>
  <c r="AH7"/>
  <c r="L36"/>
  <c r="M35" s="1"/>
  <c r="AJ13"/>
  <c r="L35" i="86"/>
  <c r="M34" s="1"/>
  <c r="AJ12"/>
  <c r="D34" i="87" l="1"/>
  <c r="C33"/>
  <c r="E33" s="1"/>
  <c r="AL12" i="86"/>
  <c r="L37"/>
  <c r="M36" s="1"/>
  <c r="L38" i="87"/>
  <c r="M37" s="1"/>
  <c r="AL13"/>
  <c r="H36"/>
  <c r="I35" s="1"/>
  <c r="AJ7"/>
  <c r="J38"/>
  <c r="K37" s="1"/>
  <c r="AL11"/>
  <c r="F38"/>
  <c r="G37" s="1"/>
  <c r="AL5"/>
  <c r="N37" i="86"/>
  <c r="O36" s="1"/>
  <c r="AL14"/>
  <c r="F29"/>
  <c r="G28" s="1"/>
  <c r="AD6"/>
  <c r="J35"/>
  <c r="K34" s="1"/>
  <c r="AJ10"/>
  <c r="P39"/>
  <c r="Q38" s="1"/>
  <c r="AN16"/>
  <c r="H31"/>
  <c r="I30" s="1"/>
  <c r="AF8"/>
  <c r="N38" i="87"/>
  <c r="O37" s="1"/>
  <c r="AL15"/>
  <c r="D27" i="86"/>
  <c r="C26"/>
  <c r="E26" s="1"/>
  <c r="AB4"/>
  <c r="AD5"/>
  <c r="B29"/>
  <c r="AJ4" i="87"/>
  <c r="AH3"/>
  <c r="B36"/>
  <c r="AJ3" l="1"/>
  <c r="AL4"/>
  <c r="B38"/>
  <c r="N40"/>
  <c r="O39" s="1"/>
  <c r="AN15"/>
  <c r="H33" i="86"/>
  <c r="I32" s="1"/>
  <c r="AH8"/>
  <c r="P41"/>
  <c r="Q40" s="1"/>
  <c r="AP16"/>
  <c r="P43" s="1"/>
  <c r="Q42" s="1"/>
  <c r="F31"/>
  <c r="G30" s="1"/>
  <c r="AF6"/>
  <c r="F40" i="87"/>
  <c r="G39" s="1"/>
  <c r="AN5"/>
  <c r="D29" i="86"/>
  <c r="C28"/>
  <c r="E28" s="1"/>
  <c r="L39"/>
  <c r="M38" s="1"/>
  <c r="AN12"/>
  <c r="D36" i="87"/>
  <c r="C35"/>
  <c r="E35" s="1"/>
  <c r="AF5" i="86"/>
  <c r="AD4"/>
  <c r="B31"/>
  <c r="J37"/>
  <c r="K36" s="1"/>
  <c r="AL10"/>
  <c r="N39"/>
  <c r="O38" s="1"/>
  <c r="AN14"/>
  <c r="J40" i="87"/>
  <c r="K39" s="1"/>
  <c r="AN11"/>
  <c r="H38"/>
  <c r="I37" s="1"/>
  <c r="AL7"/>
  <c r="L40"/>
  <c r="M39" s="1"/>
  <c r="AN13"/>
  <c r="L42" l="1"/>
  <c r="M41" s="1"/>
  <c r="AP13"/>
  <c r="L44" s="1"/>
  <c r="M43" s="1"/>
  <c r="H40"/>
  <c r="I39" s="1"/>
  <c r="AN7"/>
  <c r="AP14" i="86"/>
  <c r="N43" s="1"/>
  <c r="O42" s="1"/>
  <c r="N41"/>
  <c r="O40" s="1"/>
  <c r="D31"/>
  <c r="C30"/>
  <c r="E30" s="1"/>
  <c r="AF4"/>
  <c r="AH5"/>
  <c r="B33"/>
  <c r="AN4" i="87"/>
  <c r="AL3"/>
  <c r="B40"/>
  <c r="L41" i="86"/>
  <c r="M40" s="1"/>
  <c r="AP12"/>
  <c r="L43" s="1"/>
  <c r="M42" s="1"/>
  <c r="F42" i="87"/>
  <c r="G41" s="1"/>
  <c r="AP5"/>
  <c r="F44" s="1"/>
  <c r="G43" s="1"/>
  <c r="AH6" i="86"/>
  <c r="F33"/>
  <c r="G32" s="1"/>
  <c r="AJ8"/>
  <c r="H35"/>
  <c r="I34" s="1"/>
  <c r="N42" i="87"/>
  <c r="O41" s="1"/>
  <c r="AP15"/>
  <c r="N44" s="1"/>
  <c r="O43" s="1"/>
  <c r="D38"/>
  <c r="C37"/>
  <c r="E37" s="1"/>
  <c r="J42"/>
  <c r="K41" s="1"/>
  <c r="AP11"/>
  <c r="J44" s="1"/>
  <c r="K43" s="1"/>
  <c r="AN10" i="86"/>
  <c r="J39"/>
  <c r="K38" s="1"/>
  <c r="J41" l="1"/>
  <c r="K40" s="1"/>
  <c r="AP10"/>
  <c r="J43" s="1"/>
  <c r="K42" s="1"/>
  <c r="H37"/>
  <c r="I36" s="1"/>
  <c r="AL8"/>
  <c r="F35"/>
  <c r="G34" s="1"/>
  <c r="AJ6"/>
  <c r="D33"/>
  <c r="C32"/>
  <c r="E32" s="1"/>
  <c r="D40" i="87"/>
  <c r="C39"/>
  <c r="E39" s="1"/>
  <c r="AN3"/>
  <c r="AP4"/>
  <c r="B42"/>
  <c r="AJ5" i="86"/>
  <c r="AH4"/>
  <c r="B35"/>
  <c r="H42" i="87"/>
  <c r="I41" s="1"/>
  <c r="AP7"/>
  <c r="H44" s="1"/>
  <c r="I43" s="1"/>
  <c r="D42" l="1"/>
  <c r="C41"/>
  <c r="E41" s="1"/>
  <c r="D35" i="86"/>
  <c r="C34"/>
  <c r="E34" s="1"/>
  <c r="AJ4"/>
  <c r="AL5"/>
  <c r="B37"/>
  <c r="AP3" i="87"/>
  <c r="B44"/>
  <c r="F37" i="86"/>
  <c r="G36" s="1"/>
  <c r="AL6"/>
  <c r="H39"/>
  <c r="I38" s="1"/>
  <c r="AN8"/>
  <c r="H41" l="1"/>
  <c r="I40" s="1"/>
  <c r="AP8"/>
  <c r="H43" s="1"/>
  <c r="I42" s="1"/>
  <c r="F39"/>
  <c r="G38" s="1"/>
  <c r="AN6"/>
  <c r="C43" i="87"/>
  <c r="E43" s="1"/>
  <c r="D44"/>
  <c r="D37" i="86"/>
  <c r="C36"/>
  <c r="E36" s="1"/>
  <c r="AN5"/>
  <c r="AL4"/>
  <c r="B39"/>
  <c r="D39" l="1"/>
  <c r="C38"/>
  <c r="E38" s="1"/>
  <c r="AN4"/>
  <c r="AP5"/>
  <c r="B41"/>
  <c r="AP6"/>
  <c r="F43" s="1"/>
  <c r="G42" s="1"/>
  <c r="F41"/>
  <c r="G40" s="1"/>
  <c r="D41" l="1"/>
  <c r="C40"/>
  <c r="E40" s="1"/>
  <c r="AP4"/>
  <c r="B43"/>
  <c r="D43" l="1"/>
  <c r="C42"/>
  <c r="E42" s="1"/>
  <c r="I1" i="76" l="1"/>
  <c r="P1"/>
  <c r="S1"/>
  <c r="X1"/>
  <c r="I1" i="49"/>
  <c r="P1"/>
  <c r="S1"/>
  <c r="X1"/>
  <c r="I1" i="46"/>
  <c r="P1"/>
  <c r="S1"/>
  <c r="X1"/>
  <c r="I1" i="37"/>
  <c r="P1"/>
  <c r="S1"/>
  <c r="X1"/>
  <c r="N16" s="1"/>
  <c r="O15" s="1"/>
  <c r="I1" i="36"/>
  <c r="P1"/>
  <c r="S1"/>
  <c r="E5" s="1"/>
  <c r="X1"/>
  <c r="I1" i="25"/>
  <c r="P1"/>
  <c r="S1"/>
  <c r="X1"/>
  <c r="I1" i="24"/>
  <c r="P1"/>
  <c r="R20" s="1"/>
  <c r="S19" s="1"/>
  <c r="S1"/>
  <c r="X1"/>
  <c r="I1" i="23"/>
  <c r="P1"/>
  <c r="B44" s="1"/>
  <c r="C43" s="1"/>
  <c r="S1"/>
  <c r="X1"/>
  <c r="I1" i="20"/>
  <c r="P1"/>
  <c r="S1"/>
  <c r="X1"/>
  <c r="F8" i="37"/>
  <c r="G7" s="1"/>
  <c r="A41" i="49"/>
  <c r="A39"/>
  <c r="AP37"/>
  <c r="A37"/>
  <c r="AN35"/>
  <c r="AP35" s="1"/>
  <c r="A35"/>
  <c r="AL33"/>
  <c r="A33"/>
  <c r="AJ31"/>
  <c r="A31"/>
  <c r="AH29"/>
  <c r="AJ29" s="1"/>
  <c r="A29"/>
  <c r="AF27"/>
  <c r="AH27" s="1"/>
  <c r="A27"/>
  <c r="AD25"/>
  <c r="AF25" s="1"/>
  <c r="A25"/>
  <c r="AB23"/>
  <c r="AD23" s="1"/>
  <c r="AF23" s="1"/>
  <c r="A23"/>
  <c r="Z21"/>
  <c r="AB21" s="1"/>
  <c r="A21"/>
  <c r="X19"/>
  <c r="Z19" s="1"/>
  <c r="A19"/>
  <c r="V17"/>
  <c r="X17" s="1"/>
  <c r="A17"/>
  <c r="T15"/>
  <c r="A15"/>
  <c r="R13"/>
  <c r="T13" s="1"/>
  <c r="A13"/>
  <c r="P11"/>
  <c r="R11" s="1"/>
  <c r="A11"/>
  <c r="N9"/>
  <c r="A9"/>
  <c r="L7"/>
  <c r="A7"/>
  <c r="J5"/>
  <c r="L5" s="1"/>
  <c r="A5"/>
  <c r="H4"/>
  <c r="J4" s="1"/>
  <c r="A47" i="46"/>
  <c r="AV43"/>
  <c r="AT41"/>
  <c r="AV41" s="1"/>
  <c r="AF27"/>
  <c r="AD25"/>
  <c r="AF25" s="1"/>
  <c r="AB23"/>
  <c r="AD23" s="1"/>
  <c r="Z21"/>
  <c r="X19"/>
  <c r="Z19" s="1"/>
  <c r="AB19" s="1"/>
  <c r="V17"/>
  <c r="X17" s="1"/>
  <c r="T15"/>
  <c r="R13"/>
  <c r="T13" s="1"/>
  <c r="P11"/>
  <c r="R11" s="1"/>
  <c r="L18" s="1"/>
  <c r="M17" s="1"/>
  <c r="N9"/>
  <c r="P9" s="1"/>
  <c r="L7"/>
  <c r="N7" s="1"/>
  <c r="J5"/>
  <c r="L5" s="1"/>
  <c r="H4"/>
  <c r="J4" s="1"/>
  <c r="A41" i="37"/>
  <c r="A39"/>
  <c r="AP37"/>
  <c r="A37"/>
  <c r="AN35"/>
  <c r="AP35" s="1"/>
  <c r="A35"/>
  <c r="AL33"/>
  <c r="AN33" s="1"/>
  <c r="A33"/>
  <c r="AJ31"/>
  <c r="AL31" s="1"/>
  <c r="AN31" s="1"/>
  <c r="AH29"/>
  <c r="AJ29" s="1"/>
  <c r="AF27"/>
  <c r="AH27" s="1"/>
  <c r="AD25"/>
  <c r="AF25" s="1"/>
  <c r="AB23"/>
  <c r="AD23" s="1"/>
  <c r="AF23" s="1"/>
  <c r="Z21"/>
  <c r="AB21" s="1"/>
  <c r="X19"/>
  <c r="Z19" s="1"/>
  <c r="V17"/>
  <c r="X17" s="1"/>
  <c r="T15"/>
  <c r="V15" s="1"/>
  <c r="X15" s="1"/>
  <c r="R13"/>
  <c r="P11"/>
  <c r="N9"/>
  <c r="L7"/>
  <c r="N7" s="1"/>
  <c r="J5"/>
  <c r="H4"/>
  <c r="J4" s="1"/>
  <c r="A41" i="36"/>
  <c r="A39"/>
  <c r="AP37"/>
  <c r="A37"/>
  <c r="AN35"/>
  <c r="AP35" s="1"/>
  <c r="A35"/>
  <c r="AL33"/>
  <c r="AN33" s="1"/>
  <c r="A33"/>
  <c r="AJ31"/>
  <c r="AL31" s="1"/>
  <c r="AN31" s="1"/>
  <c r="A31"/>
  <c r="AH29"/>
  <c r="AJ29" s="1"/>
  <c r="AF27"/>
  <c r="AH27" s="1"/>
  <c r="AD25"/>
  <c r="AF25" s="1"/>
  <c r="AB23"/>
  <c r="AD23" s="1"/>
  <c r="AF23" s="1"/>
  <c r="Z21"/>
  <c r="AB21" s="1"/>
  <c r="X19"/>
  <c r="Z19" s="1"/>
  <c r="V17"/>
  <c r="T15"/>
  <c r="R13"/>
  <c r="P11"/>
  <c r="N9"/>
  <c r="L7"/>
  <c r="J5"/>
  <c r="H4"/>
  <c r="J4" s="1"/>
  <c r="Z21" i="24"/>
  <c r="AB21" s="1"/>
  <c r="X19"/>
  <c r="Z19" s="1"/>
  <c r="V17"/>
  <c r="X17" s="1"/>
  <c r="T15"/>
  <c r="R13"/>
  <c r="P11"/>
  <c r="R11" s="1"/>
  <c r="N9"/>
  <c r="L7"/>
  <c r="N7" s="1"/>
  <c r="J5"/>
  <c r="H4"/>
  <c r="T15" i="23"/>
  <c r="R13"/>
  <c r="P11"/>
  <c r="N9"/>
  <c r="L7"/>
  <c r="J5"/>
  <c r="H4"/>
  <c r="J4" s="1"/>
  <c r="L4" s="1"/>
  <c r="A41" i="20"/>
  <c r="A39"/>
  <c r="AP37"/>
  <c r="A37"/>
  <c r="AN35"/>
  <c r="AP35" s="1"/>
  <c r="A35"/>
  <c r="AL33"/>
  <c r="A33"/>
  <c r="AJ31"/>
  <c r="A31"/>
  <c r="AH29"/>
  <c r="AJ29" s="1"/>
  <c r="A29"/>
  <c r="AF27"/>
  <c r="AH27" s="1"/>
  <c r="A27"/>
  <c r="AD25"/>
  <c r="A25"/>
  <c r="AB23"/>
  <c r="A23"/>
  <c r="Z21"/>
  <c r="AB21" s="1"/>
  <c r="A21"/>
  <c r="X19"/>
  <c r="Z19" s="1"/>
  <c r="A19"/>
  <c r="V17"/>
  <c r="T15"/>
  <c r="R13"/>
  <c r="T13" s="1"/>
  <c r="P11"/>
  <c r="R11" s="1"/>
  <c r="N9"/>
  <c r="P9" s="1"/>
  <c r="L7"/>
  <c r="N7" s="1"/>
  <c r="J5"/>
  <c r="L5" s="1"/>
  <c r="H4"/>
  <c r="J4" s="1"/>
  <c r="A41" i="23"/>
  <c r="A39"/>
  <c r="AP37"/>
  <c r="A37"/>
  <c r="AN35"/>
  <c r="A35"/>
  <c r="AL33"/>
  <c r="AN33" s="1"/>
  <c r="A33"/>
  <c r="AJ31"/>
  <c r="AL31" s="1"/>
  <c r="A31"/>
  <c r="AH29"/>
  <c r="A29"/>
  <c r="AF27"/>
  <c r="AH27" s="1"/>
  <c r="AJ27" s="1"/>
  <c r="A27"/>
  <c r="AD25"/>
  <c r="AF25" s="1"/>
  <c r="AB23"/>
  <c r="AD23" s="1"/>
  <c r="Z21"/>
  <c r="X19"/>
  <c r="V17"/>
  <c r="X17" s="1"/>
  <c r="V15"/>
  <c r="A41" i="24"/>
  <c r="A39"/>
  <c r="AP37"/>
  <c r="A37"/>
  <c r="AN35"/>
  <c r="A35"/>
  <c r="AL33"/>
  <c r="AN33" s="1"/>
  <c r="A33"/>
  <c r="AJ31"/>
  <c r="A31"/>
  <c r="AH29"/>
  <c r="AJ29" s="1"/>
  <c r="A29"/>
  <c r="AF27"/>
  <c r="AH27" s="1"/>
  <c r="A27"/>
  <c r="AD25"/>
  <c r="AB23"/>
  <c r="A41" i="25"/>
  <c r="A39"/>
  <c r="AP37"/>
  <c r="A37"/>
  <c r="AN35"/>
  <c r="AP35" s="1"/>
  <c r="A35"/>
  <c r="AL33"/>
  <c r="A33"/>
  <c r="AJ31"/>
  <c r="A31"/>
  <c r="AH29"/>
  <c r="AJ29" s="1"/>
  <c r="A29"/>
  <c r="AF27"/>
  <c r="AH27" s="1"/>
  <c r="A27"/>
  <c r="AD25"/>
  <c r="A25"/>
  <c r="AB23"/>
  <c r="A23"/>
  <c r="Z21"/>
  <c r="AB21" s="1"/>
  <c r="A21"/>
  <c r="X19"/>
  <c r="Z19" s="1"/>
  <c r="A19"/>
  <c r="V17"/>
  <c r="A17"/>
  <c r="T15"/>
  <c r="A15"/>
  <c r="R13"/>
  <c r="T13" s="1"/>
  <c r="A13"/>
  <c r="P11"/>
  <c r="A11"/>
  <c r="N9"/>
  <c r="A9"/>
  <c r="L7"/>
  <c r="N7" s="1"/>
  <c r="P7" s="1"/>
  <c r="A7"/>
  <c r="J5"/>
  <c r="L5" s="1"/>
  <c r="A5"/>
  <c r="H4"/>
  <c r="J4" s="1"/>
  <c r="N16" i="24" l="1"/>
  <c r="O15" s="1"/>
  <c r="L14" i="36"/>
  <c r="M13" s="1"/>
  <c r="J12" i="37"/>
  <c r="K11" s="1"/>
  <c r="H10" i="46"/>
  <c r="I9" s="1"/>
  <c r="AN42" i="23"/>
  <c r="AO41" s="1"/>
  <c r="F10"/>
  <c r="G9" s="1"/>
  <c r="F12" i="46"/>
  <c r="G11" s="1"/>
  <c r="N20"/>
  <c r="O19" s="1"/>
  <c r="B44" i="24"/>
  <c r="C43" s="1"/>
  <c r="H10" i="36"/>
  <c r="I9" s="1"/>
  <c r="H10" i="37"/>
  <c r="I9" s="1"/>
  <c r="P18"/>
  <c r="Q17" s="1"/>
  <c r="L18" i="24"/>
  <c r="M17" s="1"/>
  <c r="H12" i="36"/>
  <c r="I11" s="1"/>
  <c r="H14" i="37"/>
  <c r="I13" s="1"/>
  <c r="P24"/>
  <c r="Q23" s="1"/>
  <c r="J16" i="46"/>
  <c r="K15" s="1"/>
  <c r="R24"/>
  <c r="S23" s="1"/>
  <c r="F8" i="24"/>
  <c r="G7" s="1"/>
  <c r="P18" i="36"/>
  <c r="Q17" s="1"/>
  <c r="L14" i="37"/>
  <c r="M13" s="1"/>
  <c r="B44" i="25"/>
  <c r="C43" s="1"/>
  <c r="B6"/>
  <c r="B8"/>
  <c r="C7" s="1"/>
  <c r="E7" s="1"/>
  <c r="H10" i="23"/>
  <c r="I9" s="1"/>
  <c r="F26"/>
  <c r="H26"/>
  <c r="J26"/>
  <c r="K25" s="1"/>
  <c r="L14" i="24"/>
  <c r="M13" s="1"/>
  <c r="N26"/>
  <c r="O25" s="1"/>
  <c r="R20" i="36"/>
  <c r="S19" s="1"/>
  <c r="P30"/>
  <c r="R30"/>
  <c r="S29" s="1"/>
  <c r="P32" i="37"/>
  <c r="L28"/>
  <c r="M27" s="1"/>
  <c r="F10"/>
  <c r="G9" s="1"/>
  <c r="H14" i="46"/>
  <c r="I13" s="1"/>
  <c r="P20"/>
  <c r="Q19" s="1"/>
  <c r="AN46"/>
  <c r="AO45" s="1"/>
  <c r="AN44"/>
  <c r="AO43" s="1"/>
  <c r="T36"/>
  <c r="AN48"/>
  <c r="AO47" s="1"/>
  <c r="V38"/>
  <c r="W37" s="1"/>
  <c r="X44"/>
  <c r="Y43" s="1"/>
  <c r="Z46"/>
  <c r="AA45" s="1"/>
  <c r="T44"/>
  <c r="U43" s="1"/>
  <c r="AD48"/>
  <c r="AE47" s="1"/>
  <c r="AB48"/>
  <c r="AC47" s="1"/>
  <c r="V46"/>
  <c r="W45" s="1"/>
  <c r="V44"/>
  <c r="W43" s="1"/>
  <c r="X42"/>
  <c r="Y41" s="1"/>
  <c r="V48"/>
  <c r="W47" s="1"/>
  <c r="Z48"/>
  <c r="AA47" s="1"/>
  <c r="T46"/>
  <c r="U45" s="1"/>
  <c r="X46"/>
  <c r="Y45" s="1"/>
  <c r="T48"/>
  <c r="U47" s="1"/>
  <c r="X48"/>
  <c r="Y47" s="1"/>
  <c r="AJ40"/>
  <c r="AK39" s="1"/>
  <c r="AN42"/>
  <c r="AO41" s="1"/>
  <c r="Z44"/>
  <c r="AA43" s="1"/>
  <c r="AD40"/>
  <c r="AE39" s="1"/>
  <c r="AT37"/>
  <c r="AL46" s="1"/>
  <c r="AM45" s="1"/>
  <c r="B44" i="20"/>
  <c r="C43" s="1"/>
  <c r="B16"/>
  <c r="D16" s="1"/>
  <c r="D6"/>
  <c r="F8" i="23"/>
  <c r="G7" s="1"/>
  <c r="J12" i="24"/>
  <c r="K11" s="1"/>
  <c r="F10"/>
  <c r="G9" s="1"/>
  <c r="J14"/>
  <c r="K13" s="1"/>
  <c r="H10"/>
  <c r="I9" s="1"/>
  <c r="F8" i="36"/>
  <c r="G7" s="1"/>
  <c r="J12"/>
  <c r="K11" s="1"/>
  <c r="N16"/>
  <c r="O15" s="1"/>
  <c r="L5" i="23"/>
  <c r="F12" s="1"/>
  <c r="G11" s="1"/>
  <c r="P9" i="24"/>
  <c r="J16" s="1"/>
  <c r="K15" s="1"/>
  <c r="P7"/>
  <c r="H16" s="1"/>
  <c r="I15" s="1"/>
  <c r="H14"/>
  <c r="I13" s="1"/>
  <c r="T13"/>
  <c r="N20" s="1"/>
  <c r="O19" s="1"/>
  <c r="N18"/>
  <c r="O17" s="1"/>
  <c r="L5" i="36"/>
  <c r="F12" s="1"/>
  <c r="G11" s="1"/>
  <c r="F10"/>
  <c r="G9" s="1"/>
  <c r="P9"/>
  <c r="J16" s="1"/>
  <c r="K15" s="1"/>
  <c r="J14"/>
  <c r="K13" s="1"/>
  <c r="T13"/>
  <c r="N20" s="1"/>
  <c r="O19" s="1"/>
  <c r="N18"/>
  <c r="O17" s="1"/>
  <c r="X17"/>
  <c r="R24" s="1"/>
  <c r="S23" s="1"/>
  <c r="R22"/>
  <c r="S21" s="1"/>
  <c r="R11" i="37"/>
  <c r="L18" s="1"/>
  <c r="M17" s="1"/>
  <c r="L16"/>
  <c r="M15" s="1"/>
  <c r="N7" i="23"/>
  <c r="H12"/>
  <c r="I11" s="1"/>
  <c r="R11" i="36"/>
  <c r="L18" s="1"/>
  <c r="M17" s="1"/>
  <c r="L16"/>
  <c r="M15" s="1"/>
  <c r="V15"/>
  <c r="P20"/>
  <c r="Q19" s="1"/>
  <c r="P9" i="37"/>
  <c r="J16" s="1"/>
  <c r="K15" s="1"/>
  <c r="J14"/>
  <c r="K13" s="1"/>
  <c r="T13"/>
  <c r="N20" s="1"/>
  <c r="O19" s="1"/>
  <c r="N18"/>
  <c r="O17" s="1"/>
  <c r="H12"/>
  <c r="I11" s="1"/>
  <c r="P20"/>
  <c r="Q19" s="1"/>
  <c r="L5" i="24"/>
  <c r="F12" s="1"/>
  <c r="G11" s="1"/>
  <c r="H12"/>
  <c r="I11" s="1"/>
  <c r="L16"/>
  <c r="M15" s="1"/>
  <c r="P22" i="37"/>
  <c r="Q21" s="1"/>
  <c r="J12" i="46"/>
  <c r="K11" s="1"/>
  <c r="J14"/>
  <c r="K13" s="1"/>
  <c r="L14"/>
  <c r="M13" s="1"/>
  <c r="L16"/>
  <c r="M15" s="1"/>
  <c r="N16"/>
  <c r="O15" s="1"/>
  <c r="N18"/>
  <c r="O17" s="1"/>
  <c r="P18"/>
  <c r="Q17" s="1"/>
  <c r="R20"/>
  <c r="S19" s="1"/>
  <c r="R22"/>
  <c r="S21" s="1"/>
  <c r="F8"/>
  <c r="G7" s="1"/>
  <c r="F10"/>
  <c r="G9" s="1"/>
  <c r="H12"/>
  <c r="I11" s="1"/>
  <c r="C7"/>
  <c r="C9"/>
  <c r="C5"/>
  <c r="B44" i="36"/>
  <c r="C43" s="1"/>
  <c r="C7"/>
  <c r="B10"/>
  <c r="C9" s="1"/>
  <c r="C5" i="20"/>
  <c r="C9"/>
  <c r="C9" i="23"/>
  <c r="C5" i="24"/>
  <c r="B10" i="25"/>
  <c r="C9" s="1"/>
  <c r="B44" i="49"/>
  <c r="C43" s="1"/>
  <c r="C7"/>
  <c r="E7" s="1"/>
  <c r="C9"/>
  <c r="C5"/>
  <c r="B44" i="37"/>
  <c r="C43" s="1"/>
  <c r="C7"/>
  <c r="C9"/>
  <c r="C5"/>
  <c r="C7" i="20"/>
  <c r="C7" i="23"/>
  <c r="C11"/>
  <c r="C7" i="24"/>
  <c r="AR46" i="46"/>
  <c r="AS45" s="1"/>
  <c r="AR48"/>
  <c r="AS47" s="1"/>
  <c r="AP48"/>
  <c r="AQ47" s="1"/>
  <c r="AP46"/>
  <c r="AQ45" s="1"/>
  <c r="AT48"/>
  <c r="AU47" s="1"/>
  <c r="D8" i="49"/>
  <c r="L4"/>
  <c r="B12" s="1"/>
  <c r="C11" s="1"/>
  <c r="X32"/>
  <c r="Y31" s="1"/>
  <c r="AH23"/>
  <c r="F12"/>
  <c r="G11" s="1"/>
  <c r="H12"/>
  <c r="I11" s="1"/>
  <c r="N20"/>
  <c r="O19" s="1"/>
  <c r="P20"/>
  <c r="Q19" s="1"/>
  <c r="R22"/>
  <c r="S21" s="1"/>
  <c r="Z30"/>
  <c r="AA29" s="1"/>
  <c r="AD36"/>
  <c r="AE35" s="1"/>
  <c r="AF36"/>
  <c r="AG35" s="1"/>
  <c r="AH38"/>
  <c r="AI37" s="1"/>
  <c r="AJ42"/>
  <c r="AK41" s="1"/>
  <c r="AL42"/>
  <c r="AM41" s="1"/>
  <c r="AL40"/>
  <c r="AM39" s="1"/>
  <c r="AF34"/>
  <c r="AG33" s="1"/>
  <c r="AD32"/>
  <c r="AE31" s="1"/>
  <c r="X26"/>
  <c r="Y25" s="1"/>
  <c r="V24"/>
  <c r="W23" s="1"/>
  <c r="P18"/>
  <c r="Q17" s="1"/>
  <c r="N16"/>
  <c r="O15" s="1"/>
  <c r="H10"/>
  <c r="I9" s="1"/>
  <c r="F8"/>
  <c r="G7" s="1"/>
  <c r="AN42"/>
  <c r="AO41" s="1"/>
  <c r="AJ38"/>
  <c r="AK37" s="1"/>
  <c r="AH36"/>
  <c r="AI35" s="1"/>
  <c r="AB30"/>
  <c r="AC29" s="1"/>
  <c r="Z28"/>
  <c r="AA27" s="1"/>
  <c r="T22"/>
  <c r="U21" s="1"/>
  <c r="R20"/>
  <c r="S19" s="1"/>
  <c r="L14"/>
  <c r="M13" s="1"/>
  <c r="J12"/>
  <c r="K11" s="1"/>
  <c r="L18"/>
  <c r="M17" s="1"/>
  <c r="T11"/>
  <c r="T26"/>
  <c r="U25" s="1"/>
  <c r="AB19"/>
  <c r="V28"/>
  <c r="W27" s="1"/>
  <c r="AD21"/>
  <c r="AB34"/>
  <c r="AC33" s="1"/>
  <c r="AJ27"/>
  <c r="F10"/>
  <c r="G9" s="1"/>
  <c r="N5"/>
  <c r="N7"/>
  <c r="J14"/>
  <c r="K13" s="1"/>
  <c r="N18"/>
  <c r="O17" s="1"/>
  <c r="R24"/>
  <c r="S23" s="1"/>
  <c r="X28"/>
  <c r="Y27" s="1"/>
  <c r="Z32"/>
  <c r="AA31" s="1"/>
  <c r="AD34"/>
  <c r="AE33" s="1"/>
  <c r="P9"/>
  <c r="V13"/>
  <c r="V15"/>
  <c r="L16"/>
  <c r="M15" s="1"/>
  <c r="T24"/>
  <c r="U23" s="1"/>
  <c r="V26"/>
  <c r="W25" s="1"/>
  <c r="AL29"/>
  <c r="X30"/>
  <c r="Y29" s="1"/>
  <c r="AL31"/>
  <c r="AB32"/>
  <c r="AC31" s="1"/>
  <c r="AN33"/>
  <c r="AJ40"/>
  <c r="AK39" s="1"/>
  <c r="Z17"/>
  <c r="AH25"/>
  <c r="P7" i="46"/>
  <c r="H16" s="1"/>
  <c r="I15" s="1"/>
  <c r="R9"/>
  <c r="J18" s="1"/>
  <c r="K17" s="1"/>
  <c r="L4"/>
  <c r="C11" s="1"/>
  <c r="Z17"/>
  <c r="R26" s="1"/>
  <c r="S25" s="1"/>
  <c r="Z32"/>
  <c r="AA31" s="1"/>
  <c r="AF38"/>
  <c r="AG37" s="1"/>
  <c r="AH42"/>
  <c r="AI41" s="1"/>
  <c r="AT33"/>
  <c r="AV33" s="1"/>
  <c r="AH48" s="1"/>
  <c r="AI47" s="1"/>
  <c r="T24"/>
  <c r="U23" s="1"/>
  <c r="X30"/>
  <c r="Y29" s="1"/>
  <c r="AB32"/>
  <c r="AC31" s="1"/>
  <c r="AD34"/>
  <c r="AE33" s="1"/>
  <c r="AL44"/>
  <c r="AM43" s="1"/>
  <c r="AP44"/>
  <c r="AQ43" s="1"/>
  <c r="AJ38"/>
  <c r="AK37" s="1"/>
  <c r="AH36"/>
  <c r="AI35" s="1"/>
  <c r="AB30"/>
  <c r="AC29" s="1"/>
  <c r="Z28"/>
  <c r="AA27" s="1"/>
  <c r="T22"/>
  <c r="U21" s="1"/>
  <c r="AL42"/>
  <c r="AF34"/>
  <c r="AG33" s="1"/>
  <c r="AD32"/>
  <c r="AE31" s="1"/>
  <c r="X26"/>
  <c r="Y25" s="1"/>
  <c r="V24"/>
  <c r="W23" s="1"/>
  <c r="T28"/>
  <c r="U27" s="1"/>
  <c r="AD19"/>
  <c r="N5"/>
  <c r="F14" s="1"/>
  <c r="G13" s="1"/>
  <c r="T11"/>
  <c r="L20" s="1"/>
  <c r="M19" s="1"/>
  <c r="V13"/>
  <c r="N22" s="1"/>
  <c r="O21" s="1"/>
  <c r="V15"/>
  <c r="P22" s="1"/>
  <c r="Q21" s="1"/>
  <c r="V26"/>
  <c r="W25" s="1"/>
  <c r="X28"/>
  <c r="Y27" s="1"/>
  <c r="AB21"/>
  <c r="AF23"/>
  <c r="T26"/>
  <c r="U25" s="1"/>
  <c r="Z30"/>
  <c r="AA29" s="1"/>
  <c r="AT35"/>
  <c r="AV35" s="1"/>
  <c r="AF36"/>
  <c r="AG35" s="1"/>
  <c r="AH38"/>
  <c r="AI37" s="1"/>
  <c r="L4" i="37"/>
  <c r="C11" s="1"/>
  <c r="AL40"/>
  <c r="AM39" s="1"/>
  <c r="AF34"/>
  <c r="AG33" s="1"/>
  <c r="AD32"/>
  <c r="AE31" s="1"/>
  <c r="X26"/>
  <c r="Y25" s="1"/>
  <c r="V24"/>
  <c r="W23" s="1"/>
  <c r="AN42"/>
  <c r="AO41" s="1"/>
  <c r="AJ38"/>
  <c r="AK37" s="1"/>
  <c r="AH36"/>
  <c r="AI35" s="1"/>
  <c r="AB30"/>
  <c r="AC29" s="1"/>
  <c r="Z28"/>
  <c r="AA27" s="1"/>
  <c r="T22"/>
  <c r="U21" s="1"/>
  <c r="R20"/>
  <c r="S19" s="1"/>
  <c r="T11"/>
  <c r="L20" s="1"/>
  <c r="M19" s="1"/>
  <c r="V13"/>
  <c r="N22" s="1"/>
  <c r="O21" s="1"/>
  <c r="T26"/>
  <c r="U25" s="1"/>
  <c r="AB19"/>
  <c r="V28"/>
  <c r="W27" s="1"/>
  <c r="AD21"/>
  <c r="AB34"/>
  <c r="AC33" s="1"/>
  <c r="AJ27"/>
  <c r="AD36"/>
  <c r="AE35" s="1"/>
  <c r="AL29"/>
  <c r="R24"/>
  <c r="S23" s="1"/>
  <c r="X28"/>
  <c r="Y27" s="1"/>
  <c r="Z32"/>
  <c r="AA31" s="1"/>
  <c r="AF36"/>
  <c r="AG35" s="1"/>
  <c r="AH40"/>
  <c r="AI39" s="1"/>
  <c r="AJ42"/>
  <c r="AK41" s="1"/>
  <c r="AL42"/>
  <c r="AM41" s="1"/>
  <c r="R9"/>
  <c r="J18" s="1"/>
  <c r="K17" s="1"/>
  <c r="Z15"/>
  <c r="P26" s="1"/>
  <c r="Q25" s="1"/>
  <c r="X32"/>
  <c r="Y31" s="1"/>
  <c r="AH23"/>
  <c r="AF40"/>
  <c r="AG39" s="1"/>
  <c r="AP31"/>
  <c r="AF42" s="1"/>
  <c r="AG41" s="1"/>
  <c r="L5"/>
  <c r="F12" s="1"/>
  <c r="G11" s="1"/>
  <c r="P7"/>
  <c r="H16" s="1"/>
  <c r="I15" s="1"/>
  <c r="R22"/>
  <c r="S21" s="1"/>
  <c r="Z30"/>
  <c r="AA29" s="1"/>
  <c r="AH38"/>
  <c r="AI37" s="1"/>
  <c r="T24"/>
  <c r="U23" s="1"/>
  <c r="V26"/>
  <c r="W25" s="1"/>
  <c r="X30"/>
  <c r="Y29" s="1"/>
  <c r="AB32"/>
  <c r="AC31" s="1"/>
  <c r="AD34"/>
  <c r="AE33" s="1"/>
  <c r="AF38"/>
  <c r="AG37" s="1"/>
  <c r="AJ40"/>
  <c r="AK39" s="1"/>
  <c r="Z17"/>
  <c r="AH25"/>
  <c r="AP33"/>
  <c r="AH42" s="1"/>
  <c r="AI41" s="1"/>
  <c r="L4" i="36"/>
  <c r="B12" s="1"/>
  <c r="C11" s="1"/>
  <c r="R9"/>
  <c r="J18" s="1"/>
  <c r="K17" s="1"/>
  <c r="T11"/>
  <c r="L20" s="1"/>
  <c r="M19" s="1"/>
  <c r="V13"/>
  <c r="N22" s="1"/>
  <c r="O21" s="1"/>
  <c r="T26"/>
  <c r="U25" s="1"/>
  <c r="AB19"/>
  <c r="V28"/>
  <c r="W27" s="1"/>
  <c r="AD21"/>
  <c r="AB34"/>
  <c r="AC33" s="1"/>
  <c r="AJ27"/>
  <c r="AD36"/>
  <c r="AE35" s="1"/>
  <c r="AL29"/>
  <c r="X28"/>
  <c r="Y27" s="1"/>
  <c r="Z32"/>
  <c r="AA31" s="1"/>
  <c r="AF36"/>
  <c r="AG35" s="1"/>
  <c r="AH40"/>
  <c r="AI39" s="1"/>
  <c r="AJ42"/>
  <c r="AK41" s="1"/>
  <c r="AL42"/>
  <c r="AM41" s="1"/>
  <c r="AL40"/>
  <c r="AM39" s="1"/>
  <c r="AF34"/>
  <c r="AG33" s="1"/>
  <c r="AD32"/>
  <c r="AE31" s="1"/>
  <c r="X26"/>
  <c r="Y25" s="1"/>
  <c r="V24"/>
  <c r="W23" s="1"/>
  <c r="AN42"/>
  <c r="AO41" s="1"/>
  <c r="AJ38"/>
  <c r="AK37" s="1"/>
  <c r="AH36"/>
  <c r="AI35" s="1"/>
  <c r="AB30"/>
  <c r="AC29" s="1"/>
  <c r="Z28"/>
  <c r="AA27" s="1"/>
  <c r="T22"/>
  <c r="U21" s="1"/>
  <c r="X32"/>
  <c r="Y31" s="1"/>
  <c r="AH23"/>
  <c r="AF40"/>
  <c r="AG39" s="1"/>
  <c r="AP31"/>
  <c r="AF42" s="1"/>
  <c r="AG41" s="1"/>
  <c r="N5"/>
  <c r="F14" s="1"/>
  <c r="G13" s="1"/>
  <c r="N7"/>
  <c r="H14" s="1"/>
  <c r="I13" s="1"/>
  <c r="Z30"/>
  <c r="AA29" s="1"/>
  <c r="AH38"/>
  <c r="AI37" s="1"/>
  <c r="T24"/>
  <c r="U23" s="1"/>
  <c r="V26"/>
  <c r="W25" s="1"/>
  <c r="X30"/>
  <c r="Y29" s="1"/>
  <c r="AB32"/>
  <c r="AC31" s="1"/>
  <c r="AD34"/>
  <c r="AE33" s="1"/>
  <c r="AF38"/>
  <c r="AG37" s="1"/>
  <c r="AJ40"/>
  <c r="AK39" s="1"/>
  <c r="Z17"/>
  <c r="R26" s="1"/>
  <c r="S25" s="1"/>
  <c r="AH25"/>
  <c r="AP33"/>
  <c r="AH42" s="1"/>
  <c r="AI41" s="1"/>
  <c r="H12" i="25"/>
  <c r="I11" s="1"/>
  <c r="N20"/>
  <c r="O19" s="1"/>
  <c r="P20"/>
  <c r="Q19" s="1"/>
  <c r="R22"/>
  <c r="S21" s="1"/>
  <c r="X28"/>
  <c r="Y27" s="1"/>
  <c r="Z30"/>
  <c r="AA29" s="1"/>
  <c r="AB32"/>
  <c r="AC31" s="1"/>
  <c r="Z30" i="24"/>
  <c r="AA29" s="1"/>
  <c r="AF36"/>
  <c r="AG35" s="1"/>
  <c r="AD34" i="23"/>
  <c r="AE33" s="1"/>
  <c r="AJ40"/>
  <c r="AK39" s="1"/>
  <c r="AL42"/>
  <c r="AM41" s="1"/>
  <c r="F10" i="20"/>
  <c r="G9" s="1"/>
  <c r="J14" i="23"/>
  <c r="K13" s="1"/>
  <c r="L16"/>
  <c r="M15" s="1"/>
  <c r="J12"/>
  <c r="K11" s="1"/>
  <c r="L14"/>
  <c r="M13" s="1"/>
  <c r="N16"/>
  <c r="O15" s="1"/>
  <c r="P18"/>
  <c r="Q17" s="1"/>
  <c r="R20"/>
  <c r="S19" s="1"/>
  <c r="P20" i="24"/>
  <c r="Q19" s="1"/>
  <c r="R24"/>
  <c r="S23" s="1"/>
  <c r="T26"/>
  <c r="U25" s="1"/>
  <c r="T22"/>
  <c r="U21" s="1"/>
  <c r="V24"/>
  <c r="W23" s="1"/>
  <c r="X26"/>
  <c r="Y25" s="1"/>
  <c r="J14" i="25"/>
  <c r="K13" s="1"/>
  <c r="L16"/>
  <c r="M15" s="1"/>
  <c r="N18"/>
  <c r="O17" s="1"/>
  <c r="AB34"/>
  <c r="AC33" s="1"/>
  <c r="AF36"/>
  <c r="AG35" s="1"/>
  <c r="AH38"/>
  <c r="AI37" s="1"/>
  <c r="AJ42"/>
  <c r="AK41" s="1"/>
  <c r="AL42"/>
  <c r="AM41" s="1"/>
  <c r="X28" i="24"/>
  <c r="Y27" s="1"/>
  <c r="T24" i="23"/>
  <c r="U23" s="1"/>
  <c r="V26"/>
  <c r="W25" s="1"/>
  <c r="AB32"/>
  <c r="AC31" s="1"/>
  <c r="F12" i="20"/>
  <c r="G11" s="1"/>
  <c r="N18" i="23"/>
  <c r="O17" s="1"/>
  <c r="P20"/>
  <c r="Q19" s="1"/>
  <c r="R22" i="24"/>
  <c r="S21" s="1"/>
  <c r="P18"/>
  <c r="Q17" s="1"/>
  <c r="V26"/>
  <c r="W25" s="1"/>
  <c r="AD23" i="25"/>
  <c r="AF23" s="1"/>
  <c r="R11"/>
  <c r="L18" s="1"/>
  <c r="M17" s="1"/>
  <c r="AL31" i="24"/>
  <c r="V15"/>
  <c r="X15" s="1"/>
  <c r="D8"/>
  <c r="R7"/>
  <c r="H18" s="1"/>
  <c r="I17" s="1"/>
  <c r="V13"/>
  <c r="N22" s="1"/>
  <c r="O21" s="1"/>
  <c r="P24"/>
  <c r="Q23" s="1"/>
  <c r="Z15"/>
  <c r="P26" s="1"/>
  <c r="Q25" s="1"/>
  <c r="J4"/>
  <c r="C9" s="1"/>
  <c r="N5"/>
  <c r="F14" s="1"/>
  <c r="G13" s="1"/>
  <c r="T11"/>
  <c r="L20" s="1"/>
  <c r="M19" s="1"/>
  <c r="P22"/>
  <c r="Q21" s="1"/>
  <c r="T24"/>
  <c r="U23" s="1"/>
  <c r="R9"/>
  <c r="J18" s="1"/>
  <c r="K17" s="1"/>
  <c r="Z17"/>
  <c r="R26" s="1"/>
  <c r="S25" s="1"/>
  <c r="T13" i="23"/>
  <c r="N20" s="1"/>
  <c r="O19" s="1"/>
  <c r="N4"/>
  <c r="C13" s="1"/>
  <c r="N5"/>
  <c r="F14" s="1"/>
  <c r="G13" s="1"/>
  <c r="P9"/>
  <c r="R11"/>
  <c r="H16" i="25"/>
  <c r="I15" s="1"/>
  <c r="R7"/>
  <c r="T26"/>
  <c r="U25" s="1"/>
  <c r="AB19"/>
  <c r="V28"/>
  <c r="W27" s="1"/>
  <c r="AD21"/>
  <c r="AD36"/>
  <c r="AE35" s="1"/>
  <c r="AL29"/>
  <c r="AB19" i="24"/>
  <c r="V28"/>
  <c r="W27" s="1"/>
  <c r="AD21"/>
  <c r="AB34"/>
  <c r="AC33" s="1"/>
  <c r="AJ27"/>
  <c r="AD36"/>
  <c r="AE35" s="1"/>
  <c r="AL29"/>
  <c r="L4" i="25"/>
  <c r="B12" s="1"/>
  <c r="C11" s="1"/>
  <c r="F12"/>
  <c r="G11" s="1"/>
  <c r="N5"/>
  <c r="X32"/>
  <c r="Y31" s="1"/>
  <c r="AH23"/>
  <c r="AN42" i="24"/>
  <c r="AO41" s="1"/>
  <c r="AJ38"/>
  <c r="AK37" s="1"/>
  <c r="AL40"/>
  <c r="AM39" s="1"/>
  <c r="AB36" i="23"/>
  <c r="AC35" s="1"/>
  <c r="AL27"/>
  <c r="AF38"/>
  <c r="AG37" s="1"/>
  <c r="AN31"/>
  <c r="AH40"/>
  <c r="AI39" s="1"/>
  <c r="AP33"/>
  <c r="AH42" s="1"/>
  <c r="AI41" s="1"/>
  <c r="P9" i="25"/>
  <c r="F10"/>
  <c r="G9" s="1"/>
  <c r="T11"/>
  <c r="J12"/>
  <c r="K11" s="1"/>
  <c r="V13"/>
  <c r="H14"/>
  <c r="I13" s="1"/>
  <c r="L14"/>
  <c r="M13" s="1"/>
  <c r="V15"/>
  <c r="X17"/>
  <c r="R20"/>
  <c r="S19" s="1"/>
  <c r="T22"/>
  <c r="U21" s="1"/>
  <c r="T24"/>
  <c r="U23" s="1"/>
  <c r="AF25"/>
  <c r="V26"/>
  <c r="W25" s="1"/>
  <c r="AJ27"/>
  <c r="Z28"/>
  <c r="AA27" s="1"/>
  <c r="X30"/>
  <c r="Y29" s="1"/>
  <c r="AB30"/>
  <c r="AC29" s="1"/>
  <c r="AL31"/>
  <c r="AN33"/>
  <c r="AD34"/>
  <c r="AE33" s="1"/>
  <c r="AH36"/>
  <c r="AI35" s="1"/>
  <c r="AJ38"/>
  <c r="AK37" s="1"/>
  <c r="AJ40"/>
  <c r="AK39" s="1"/>
  <c r="AN42"/>
  <c r="AO41" s="1"/>
  <c r="AD23" i="24"/>
  <c r="AF25"/>
  <c r="Z28"/>
  <c r="AA27" s="1"/>
  <c r="AB30"/>
  <c r="AC29" s="1"/>
  <c r="AF38"/>
  <c r="AG37" s="1"/>
  <c r="AB32"/>
  <c r="AC31" s="1"/>
  <c r="AH40"/>
  <c r="AI39" s="1"/>
  <c r="AD34"/>
  <c r="AE33" s="1"/>
  <c r="AJ40"/>
  <c r="AK39" s="1"/>
  <c r="AH36"/>
  <c r="AI35" s="1"/>
  <c r="AL42"/>
  <c r="AM41" s="1"/>
  <c r="P22" i="23"/>
  <c r="Q21" s="1"/>
  <c r="X15"/>
  <c r="R24"/>
  <c r="S23" s="1"/>
  <c r="Z17"/>
  <c r="X30"/>
  <c r="Y29" s="1"/>
  <c r="AF23"/>
  <c r="Z32"/>
  <c r="AA31" s="1"/>
  <c r="AH25"/>
  <c r="F8" i="25"/>
  <c r="G7" s="1"/>
  <c r="H10"/>
  <c r="I9" s="1"/>
  <c r="N16"/>
  <c r="O15" s="1"/>
  <c r="P18"/>
  <c r="Q17" s="1"/>
  <c r="V24"/>
  <c r="W23" s="1"/>
  <c r="X26"/>
  <c r="Y25" s="1"/>
  <c r="AD32"/>
  <c r="AE31" s="1"/>
  <c r="AF34"/>
  <c r="AG33" s="1"/>
  <c r="AL40"/>
  <c r="AM39" s="1"/>
  <c r="AN31" i="24"/>
  <c r="AD32"/>
  <c r="AE31" s="1"/>
  <c r="AH38"/>
  <c r="AI37" s="1"/>
  <c r="AP33"/>
  <c r="AH42" s="1"/>
  <c r="AI41" s="1"/>
  <c r="AF34"/>
  <c r="AG33" s="1"/>
  <c r="AP35"/>
  <c r="AJ42" s="1"/>
  <c r="AK41" s="1"/>
  <c r="H14" i="20"/>
  <c r="I13" s="1"/>
  <c r="P7"/>
  <c r="J16"/>
  <c r="K15" s="1"/>
  <c r="R9"/>
  <c r="Z19" i="23"/>
  <c r="AB21"/>
  <c r="R22"/>
  <c r="S21" s="1"/>
  <c r="V24"/>
  <c r="W23" s="1"/>
  <c r="X26"/>
  <c r="Y25" s="1"/>
  <c r="X28"/>
  <c r="Y27" s="1"/>
  <c r="AJ29"/>
  <c r="Z30"/>
  <c r="AA29" s="1"/>
  <c r="AD32"/>
  <c r="AE31" s="1"/>
  <c r="AB34"/>
  <c r="AC33" s="1"/>
  <c r="AF34"/>
  <c r="AG33" s="1"/>
  <c r="AP35"/>
  <c r="AJ42" s="1"/>
  <c r="AK41" s="1"/>
  <c r="AF36"/>
  <c r="AG35" s="1"/>
  <c r="AH38"/>
  <c r="AI37" s="1"/>
  <c r="AL40"/>
  <c r="AM39" s="1"/>
  <c r="L4" i="20"/>
  <c r="C11" s="1"/>
  <c r="T22" i="23"/>
  <c r="U21" s="1"/>
  <c r="Z28"/>
  <c r="AA27" s="1"/>
  <c r="AB30"/>
  <c r="AC29" s="1"/>
  <c r="AH36"/>
  <c r="AI35" s="1"/>
  <c r="AJ38"/>
  <c r="AK37" s="1"/>
  <c r="T26" i="20"/>
  <c r="U25" s="1"/>
  <c r="AB19"/>
  <c r="V28"/>
  <c r="W27" s="1"/>
  <c r="AD21"/>
  <c r="AB34"/>
  <c r="AC33" s="1"/>
  <c r="AJ27"/>
  <c r="AD36"/>
  <c r="AE35" s="1"/>
  <c r="AL29"/>
  <c r="F8"/>
  <c r="G7" s="1"/>
  <c r="H10"/>
  <c r="I9" s="1"/>
  <c r="L18"/>
  <c r="M17" s="1"/>
  <c r="H12"/>
  <c r="I11" s="1"/>
  <c r="N20"/>
  <c r="O19" s="1"/>
  <c r="J14"/>
  <c r="K13" s="1"/>
  <c r="P20"/>
  <c r="Q19" s="1"/>
  <c r="R22"/>
  <c r="S21" s="1"/>
  <c r="X28"/>
  <c r="Y27" s="1"/>
  <c r="Z30"/>
  <c r="AA29" s="1"/>
  <c r="AF36"/>
  <c r="AG35" s="1"/>
  <c r="AH38"/>
  <c r="AI37" s="1"/>
  <c r="AJ42"/>
  <c r="AK41" s="1"/>
  <c r="AL42"/>
  <c r="AM41" s="1"/>
  <c r="AL40"/>
  <c r="AM39" s="1"/>
  <c r="AF34"/>
  <c r="AG33" s="1"/>
  <c r="AD32"/>
  <c r="AE31" s="1"/>
  <c r="X26"/>
  <c r="Y25" s="1"/>
  <c r="V24"/>
  <c r="W23" s="1"/>
  <c r="P18"/>
  <c r="Q17" s="1"/>
  <c r="N16"/>
  <c r="O15" s="1"/>
  <c r="AN42"/>
  <c r="AO41" s="1"/>
  <c r="AJ38"/>
  <c r="AK37" s="1"/>
  <c r="AH36"/>
  <c r="AI35" s="1"/>
  <c r="AB30"/>
  <c r="AC29" s="1"/>
  <c r="Z28"/>
  <c r="AA27" s="1"/>
  <c r="T22"/>
  <c r="U21" s="1"/>
  <c r="R20"/>
  <c r="S19" s="1"/>
  <c r="N5"/>
  <c r="L16"/>
  <c r="M15" s="1"/>
  <c r="T11"/>
  <c r="J12"/>
  <c r="K11" s="1"/>
  <c r="N18"/>
  <c r="O17" s="1"/>
  <c r="V13"/>
  <c r="L14"/>
  <c r="M13" s="1"/>
  <c r="V15"/>
  <c r="X17"/>
  <c r="AD23"/>
  <c r="T24"/>
  <c r="U23" s="1"/>
  <c r="AF25"/>
  <c r="V26"/>
  <c r="W25" s="1"/>
  <c r="AL31"/>
  <c r="AB32"/>
  <c r="AC31" s="1"/>
  <c r="AN33"/>
  <c r="AD34"/>
  <c r="AE33" s="1"/>
  <c r="AJ40"/>
  <c r="AK39" s="1"/>
  <c r="D6" i="25" l="1"/>
  <c r="C5"/>
  <c r="AM41" i="46"/>
  <c r="AV37"/>
  <c r="X15" i="36"/>
  <c r="P22"/>
  <c r="Q21" s="1"/>
  <c r="P7" i="23"/>
  <c r="H14"/>
  <c r="I13" s="1"/>
  <c r="N4" i="37"/>
  <c r="C13" s="1"/>
  <c r="AH46" i="46"/>
  <c r="Z34" i="49"/>
  <c r="AA33" s="1"/>
  <c r="AJ25"/>
  <c r="N22"/>
  <c r="O21" s="1"/>
  <c r="X13"/>
  <c r="H14"/>
  <c r="I13" s="1"/>
  <c r="P7"/>
  <c r="D12"/>
  <c r="E11"/>
  <c r="D6"/>
  <c r="E5"/>
  <c r="X34"/>
  <c r="Y33" s="1"/>
  <c r="AJ23"/>
  <c r="R26"/>
  <c r="S25" s="1"/>
  <c r="AB17"/>
  <c r="AH40"/>
  <c r="AI39" s="1"/>
  <c r="AP33"/>
  <c r="AH42" s="1"/>
  <c r="AI41" s="1"/>
  <c r="AN31"/>
  <c r="AF38"/>
  <c r="AG37" s="1"/>
  <c r="AD38"/>
  <c r="AE37" s="1"/>
  <c r="AN29"/>
  <c r="X15"/>
  <c r="P22"/>
  <c r="Q21" s="1"/>
  <c r="J16"/>
  <c r="K15" s="1"/>
  <c r="R9"/>
  <c r="F14"/>
  <c r="G13" s="1"/>
  <c r="P5"/>
  <c r="AB36"/>
  <c r="AC35" s="1"/>
  <c r="AL27"/>
  <c r="V30"/>
  <c r="W29" s="1"/>
  <c r="AF21"/>
  <c r="T28"/>
  <c r="U27" s="1"/>
  <c r="AD19"/>
  <c r="L20"/>
  <c r="M19" s="1"/>
  <c r="V11"/>
  <c r="D10"/>
  <c r="E9"/>
  <c r="N4"/>
  <c r="B14" s="1"/>
  <c r="C13" s="1"/>
  <c r="AI45" i="46"/>
  <c r="AH44"/>
  <c r="AI43" s="1"/>
  <c r="AB34"/>
  <c r="AC33" s="1"/>
  <c r="X32"/>
  <c r="Y31" s="1"/>
  <c r="V28"/>
  <c r="W27" s="1"/>
  <c r="AD21"/>
  <c r="D12"/>
  <c r="E11"/>
  <c r="P5"/>
  <c r="F16" s="1"/>
  <c r="G15" s="1"/>
  <c r="D8"/>
  <c r="E7"/>
  <c r="AD36"/>
  <c r="AE35" s="1"/>
  <c r="X15"/>
  <c r="P24" s="1"/>
  <c r="Q23" s="1"/>
  <c r="X13"/>
  <c r="N24" s="1"/>
  <c r="O23" s="1"/>
  <c r="V11"/>
  <c r="L22" s="1"/>
  <c r="M21" s="1"/>
  <c r="D10"/>
  <c r="E9"/>
  <c r="T30"/>
  <c r="U29" s="1"/>
  <c r="AF19"/>
  <c r="D6"/>
  <c r="E5"/>
  <c r="AF42"/>
  <c r="AG41" s="1"/>
  <c r="AT31"/>
  <c r="AV31" s="1"/>
  <c r="Z34"/>
  <c r="AA33" s="1"/>
  <c r="AB17"/>
  <c r="R28" s="1"/>
  <c r="S27" s="1"/>
  <c r="N4"/>
  <c r="C13" s="1"/>
  <c r="T9"/>
  <c r="J20" s="1"/>
  <c r="K19" s="1"/>
  <c r="R7"/>
  <c r="H18" s="1"/>
  <c r="I17" s="1"/>
  <c r="Z34" i="37"/>
  <c r="AA33" s="1"/>
  <c r="AJ25"/>
  <c r="D8"/>
  <c r="E7"/>
  <c r="N5"/>
  <c r="F14" s="1"/>
  <c r="G13" s="1"/>
  <c r="X34"/>
  <c r="Y33" s="1"/>
  <c r="AJ23"/>
  <c r="AB15"/>
  <c r="P28" s="1"/>
  <c r="Q27" s="1"/>
  <c r="T9"/>
  <c r="J20" s="1"/>
  <c r="K19" s="1"/>
  <c r="D12"/>
  <c r="E11"/>
  <c r="R26"/>
  <c r="S25" s="1"/>
  <c r="AB17"/>
  <c r="R7"/>
  <c r="H18" s="1"/>
  <c r="I17" s="1"/>
  <c r="D6"/>
  <c r="E5"/>
  <c r="AD38"/>
  <c r="AE37" s="1"/>
  <c r="AN29"/>
  <c r="AB36"/>
  <c r="AC35" s="1"/>
  <c r="AL27"/>
  <c r="V30"/>
  <c r="W29" s="1"/>
  <c r="AF21"/>
  <c r="T28"/>
  <c r="U27" s="1"/>
  <c r="AD19"/>
  <c r="X13"/>
  <c r="N24" s="1"/>
  <c r="O23" s="1"/>
  <c r="V11"/>
  <c r="L22" s="1"/>
  <c r="M21" s="1"/>
  <c r="D10"/>
  <c r="E9"/>
  <c r="D14"/>
  <c r="E13"/>
  <c r="P4"/>
  <c r="C15" s="1"/>
  <c r="AB17" i="36"/>
  <c r="R28" s="1"/>
  <c r="S27" s="1"/>
  <c r="D10"/>
  <c r="E9"/>
  <c r="P7"/>
  <c r="H16" s="1"/>
  <c r="I15" s="1"/>
  <c r="X34"/>
  <c r="Y33" s="1"/>
  <c r="AJ23"/>
  <c r="D12"/>
  <c r="E11"/>
  <c r="Z34"/>
  <c r="AA33" s="1"/>
  <c r="AJ25"/>
  <c r="P5"/>
  <c r="F16" s="1"/>
  <c r="G15" s="1"/>
  <c r="D8"/>
  <c r="E7"/>
  <c r="D6"/>
  <c r="AD38"/>
  <c r="AE37" s="1"/>
  <c r="AN29"/>
  <c r="AB36"/>
  <c r="AC35" s="1"/>
  <c r="AL27"/>
  <c r="V30"/>
  <c r="W29" s="1"/>
  <c r="AF21"/>
  <c r="T28"/>
  <c r="U27" s="1"/>
  <c r="AD19"/>
  <c r="X13"/>
  <c r="N24" s="1"/>
  <c r="O23" s="1"/>
  <c r="V11"/>
  <c r="L22" s="1"/>
  <c r="M21" s="1"/>
  <c r="T9"/>
  <c r="J20" s="1"/>
  <c r="K19" s="1"/>
  <c r="N4"/>
  <c r="B14" s="1"/>
  <c r="C13" s="1"/>
  <c r="D6" i="24"/>
  <c r="E5"/>
  <c r="D6" i="23"/>
  <c r="E5"/>
  <c r="E7" i="24"/>
  <c r="D8" i="23"/>
  <c r="E7"/>
  <c r="V11" i="24"/>
  <c r="L22" s="1"/>
  <c r="M21" s="1"/>
  <c r="L4"/>
  <c r="C11" s="1"/>
  <c r="T9"/>
  <c r="J20" s="1"/>
  <c r="K19" s="1"/>
  <c r="P5"/>
  <c r="F16" s="1"/>
  <c r="G15" s="1"/>
  <c r="X13"/>
  <c r="N24" s="1"/>
  <c r="O23" s="1"/>
  <c r="T7"/>
  <c r="H20" s="1"/>
  <c r="I19" s="1"/>
  <c r="L18" i="23"/>
  <c r="M17" s="1"/>
  <c r="T11"/>
  <c r="P5"/>
  <c r="F16" s="1"/>
  <c r="G15" s="1"/>
  <c r="E11"/>
  <c r="D12"/>
  <c r="J16"/>
  <c r="K15" s="1"/>
  <c r="R9"/>
  <c r="D10"/>
  <c r="E9"/>
  <c r="P4"/>
  <c r="C15" s="1"/>
  <c r="R24" i="20"/>
  <c r="S23" s="1"/>
  <c r="Z17"/>
  <c r="D12"/>
  <c r="E11"/>
  <c r="F14"/>
  <c r="G13" s="1"/>
  <c r="P5"/>
  <c r="E5"/>
  <c r="AD38"/>
  <c r="AE37" s="1"/>
  <c r="AN29"/>
  <c r="AB36"/>
  <c r="AC35" s="1"/>
  <c r="AL27"/>
  <c r="V30"/>
  <c r="W29" s="1"/>
  <c r="AF21"/>
  <c r="T28"/>
  <c r="U27" s="1"/>
  <c r="AD19"/>
  <c r="V28" i="23"/>
  <c r="W27" s="1"/>
  <c r="AD21"/>
  <c r="AB19"/>
  <c r="T26"/>
  <c r="U25" s="1"/>
  <c r="E5" i="25"/>
  <c r="AH40"/>
  <c r="AI39" s="1"/>
  <c r="AP33"/>
  <c r="AH42" s="1"/>
  <c r="AI41" s="1"/>
  <c r="AB36"/>
  <c r="AC35" s="1"/>
  <c r="AL27"/>
  <c r="X15"/>
  <c r="P22"/>
  <c r="Q21" s="1"/>
  <c r="L20"/>
  <c r="M19" s="1"/>
  <c r="V11"/>
  <c r="D10"/>
  <c r="E9"/>
  <c r="N4"/>
  <c r="B14" s="1"/>
  <c r="C13" s="1"/>
  <c r="AH40" i="20"/>
  <c r="AI39" s="1"/>
  <c r="AP33"/>
  <c r="AH42" s="1"/>
  <c r="AI41" s="1"/>
  <c r="AN31"/>
  <c r="AF38"/>
  <c r="AG37" s="1"/>
  <c r="Z32"/>
  <c r="AA31" s="1"/>
  <c r="AH25"/>
  <c r="AF23"/>
  <c r="X30"/>
  <c r="Y29" s="1"/>
  <c r="P22"/>
  <c r="Q21" s="1"/>
  <c r="X15"/>
  <c r="N22"/>
  <c r="O21" s="1"/>
  <c r="X13"/>
  <c r="L20"/>
  <c r="M19" s="1"/>
  <c r="V11"/>
  <c r="D10"/>
  <c r="E9"/>
  <c r="D8"/>
  <c r="E7"/>
  <c r="N4"/>
  <c r="C13" s="1"/>
  <c r="AD36" i="23"/>
  <c r="AE35" s="1"/>
  <c r="AL29"/>
  <c r="V13"/>
  <c r="J18" i="20"/>
  <c r="K17" s="1"/>
  <c r="T9"/>
  <c r="H16"/>
  <c r="I15" s="1"/>
  <c r="R7"/>
  <c r="AF40" i="24"/>
  <c r="AG39" s="1"/>
  <c r="AP31"/>
  <c r="AF42" s="1"/>
  <c r="AG41" s="1"/>
  <c r="D8" i="25"/>
  <c r="Z34" i="23"/>
  <c r="AA33" s="1"/>
  <c r="AJ25"/>
  <c r="X32"/>
  <c r="Y31" s="1"/>
  <c r="AH23"/>
  <c r="R26"/>
  <c r="S25" s="1"/>
  <c r="AB17"/>
  <c r="P24"/>
  <c r="Q23" s="1"/>
  <c r="Z15"/>
  <c r="Z32" i="24"/>
  <c r="AA31" s="1"/>
  <c r="AH25"/>
  <c r="AF23"/>
  <c r="X30"/>
  <c r="Y29" s="1"/>
  <c r="AN31" i="25"/>
  <c r="AF38"/>
  <c r="AG37" s="1"/>
  <c r="Z32"/>
  <c r="AA31" s="1"/>
  <c r="AH25"/>
  <c r="R24"/>
  <c r="S23" s="1"/>
  <c r="Z17"/>
  <c r="N22"/>
  <c r="O21" s="1"/>
  <c r="X13"/>
  <c r="D12"/>
  <c r="E11"/>
  <c r="J16"/>
  <c r="K15" s="1"/>
  <c r="R9"/>
  <c r="AF40" i="23"/>
  <c r="AG39" s="1"/>
  <c r="AP31"/>
  <c r="AF42" s="1"/>
  <c r="AG41" s="1"/>
  <c r="AB38"/>
  <c r="AC37" s="1"/>
  <c r="AN27"/>
  <c r="X34" i="25"/>
  <c r="Y33" s="1"/>
  <c r="AJ23"/>
  <c r="F14"/>
  <c r="G13" s="1"/>
  <c r="P5"/>
  <c r="AD38" i="24"/>
  <c r="AE37" s="1"/>
  <c r="AN29"/>
  <c r="AB36"/>
  <c r="AC35" s="1"/>
  <c r="AL27"/>
  <c r="V30"/>
  <c r="W29" s="1"/>
  <c r="AF21"/>
  <c r="T28"/>
  <c r="U27" s="1"/>
  <c r="AD19"/>
  <c r="AD38" i="25"/>
  <c r="AE37" s="1"/>
  <c r="AN29"/>
  <c r="V30"/>
  <c r="W29" s="1"/>
  <c r="AF21"/>
  <c r="T28"/>
  <c r="U27" s="1"/>
  <c r="AD19"/>
  <c r="H18"/>
  <c r="I17" s="1"/>
  <c r="T7"/>
  <c r="AB40" i="46" l="1"/>
  <c r="AC39" s="1"/>
  <c r="AL48"/>
  <c r="AM47" s="1"/>
  <c r="H16" i="23"/>
  <c r="I15" s="1"/>
  <c r="R7"/>
  <c r="P24" i="36"/>
  <c r="Q23" s="1"/>
  <c r="Z15"/>
  <c r="AF48" i="46"/>
  <c r="AG47" s="1"/>
  <c r="AF46"/>
  <c r="AG45" s="1"/>
  <c r="N3" i="49"/>
  <c r="P4"/>
  <c r="B16" s="1"/>
  <c r="C15" s="1"/>
  <c r="P24"/>
  <c r="Q23" s="1"/>
  <c r="Z15"/>
  <c r="AF40"/>
  <c r="AG39" s="1"/>
  <c r="AP31"/>
  <c r="AF42" s="1"/>
  <c r="AG41" s="1"/>
  <c r="L22"/>
  <c r="M21" s="1"/>
  <c r="X11"/>
  <c r="T30"/>
  <c r="U29" s="1"/>
  <c r="AF19"/>
  <c r="V32"/>
  <c r="W31" s="1"/>
  <c r="AH21"/>
  <c r="AB38"/>
  <c r="AC37" s="1"/>
  <c r="AN27"/>
  <c r="F16"/>
  <c r="G15" s="1"/>
  <c r="R5"/>
  <c r="J18"/>
  <c r="K17" s="1"/>
  <c r="T9"/>
  <c r="AD40"/>
  <c r="AE39" s="1"/>
  <c r="AP29"/>
  <c r="AD42" s="1"/>
  <c r="AE41" s="1"/>
  <c r="AD17"/>
  <c r="R28"/>
  <c r="S27" s="1"/>
  <c r="X36"/>
  <c r="Y35" s="1"/>
  <c r="AL23"/>
  <c r="H16"/>
  <c r="I15" s="1"/>
  <c r="R7"/>
  <c r="N24"/>
  <c r="O23" s="1"/>
  <c r="Z13"/>
  <c r="AL25"/>
  <c r="Z36"/>
  <c r="AA35" s="1"/>
  <c r="AF44" i="46"/>
  <c r="AG43" s="1"/>
  <c r="P4"/>
  <c r="C15" s="1"/>
  <c r="AB36"/>
  <c r="AC35" s="1"/>
  <c r="T7"/>
  <c r="H20" s="1"/>
  <c r="I19" s="1"/>
  <c r="V9"/>
  <c r="J22" s="1"/>
  <c r="K21" s="1"/>
  <c r="AD17"/>
  <c r="R30" s="1"/>
  <c r="S29" s="1"/>
  <c r="Z36"/>
  <c r="AA35" s="1"/>
  <c r="T32"/>
  <c r="U31" s="1"/>
  <c r="X11"/>
  <c r="L24" s="1"/>
  <c r="M23" s="1"/>
  <c r="Z13"/>
  <c r="N26" s="1"/>
  <c r="O25" s="1"/>
  <c r="Z15"/>
  <c r="P26" s="1"/>
  <c r="Q25" s="1"/>
  <c r="AD38"/>
  <c r="AE37" s="1"/>
  <c r="R5"/>
  <c r="F18" s="1"/>
  <c r="G17" s="1"/>
  <c r="V30"/>
  <c r="W29" s="1"/>
  <c r="AF21"/>
  <c r="X34"/>
  <c r="Y33" s="1"/>
  <c r="R4" i="37"/>
  <c r="C17" s="1"/>
  <c r="X11"/>
  <c r="L24" s="1"/>
  <c r="M23" s="1"/>
  <c r="Z13"/>
  <c r="N26" s="1"/>
  <c r="O25" s="1"/>
  <c r="T30"/>
  <c r="U29" s="1"/>
  <c r="AF19"/>
  <c r="V32"/>
  <c r="W31" s="1"/>
  <c r="AH21"/>
  <c r="AB38"/>
  <c r="AC37" s="1"/>
  <c r="AN27"/>
  <c r="AD40"/>
  <c r="AE39" s="1"/>
  <c r="AP29"/>
  <c r="AD42" s="1"/>
  <c r="AE41" s="1"/>
  <c r="T7"/>
  <c r="H20" s="1"/>
  <c r="I19" s="1"/>
  <c r="AD17"/>
  <c r="R28"/>
  <c r="S27" s="1"/>
  <c r="V9"/>
  <c r="J22" s="1"/>
  <c r="K21" s="1"/>
  <c r="AD15"/>
  <c r="P30" s="1"/>
  <c r="Q29" s="1"/>
  <c r="X36"/>
  <c r="Y35" s="1"/>
  <c r="AL23"/>
  <c r="P5"/>
  <c r="F16" s="1"/>
  <c r="G15" s="1"/>
  <c r="AL25"/>
  <c r="Z36"/>
  <c r="AA35" s="1"/>
  <c r="P4" i="36"/>
  <c r="B16" s="1"/>
  <c r="C15" s="1"/>
  <c r="V9"/>
  <c r="J22" s="1"/>
  <c r="K21" s="1"/>
  <c r="X11"/>
  <c r="L24" s="1"/>
  <c r="M23" s="1"/>
  <c r="Z13"/>
  <c r="N26" s="1"/>
  <c r="O25" s="1"/>
  <c r="T30"/>
  <c r="U29" s="1"/>
  <c r="AF19"/>
  <c r="V32"/>
  <c r="W31" s="1"/>
  <c r="AH21"/>
  <c r="AB38"/>
  <c r="AC37" s="1"/>
  <c r="AN27"/>
  <c r="AD40"/>
  <c r="AE39" s="1"/>
  <c r="AP29"/>
  <c r="AD42" s="1"/>
  <c r="AE41" s="1"/>
  <c r="R5"/>
  <c r="F18" s="1"/>
  <c r="G17" s="1"/>
  <c r="AL25"/>
  <c r="Z36"/>
  <c r="AA35" s="1"/>
  <c r="X36"/>
  <c r="Y35" s="1"/>
  <c r="AL23"/>
  <c r="R7"/>
  <c r="H18" s="1"/>
  <c r="I17" s="1"/>
  <c r="AD17"/>
  <c r="V7" i="24"/>
  <c r="H22" s="1"/>
  <c r="I21" s="1"/>
  <c r="Z13"/>
  <c r="R5"/>
  <c r="F18" s="1"/>
  <c r="G17" s="1"/>
  <c r="V9"/>
  <c r="J22" s="1"/>
  <c r="K21" s="1"/>
  <c r="N4"/>
  <c r="C13" s="1"/>
  <c r="D10"/>
  <c r="E9"/>
  <c r="X11"/>
  <c r="L24" s="1"/>
  <c r="M23" s="1"/>
  <c r="E13" i="23"/>
  <c r="D14"/>
  <c r="R4"/>
  <c r="B18" s="1"/>
  <c r="C17" s="1"/>
  <c r="T9"/>
  <c r="J20" s="1"/>
  <c r="K19" s="1"/>
  <c r="J18"/>
  <c r="K17" s="1"/>
  <c r="R5"/>
  <c r="F18" s="1"/>
  <c r="G17" s="1"/>
  <c r="L20"/>
  <c r="M19" s="1"/>
  <c r="V11"/>
  <c r="AF40" i="25"/>
  <c r="AG39" s="1"/>
  <c r="AP31"/>
  <c r="AF42" s="1"/>
  <c r="AG41" s="1"/>
  <c r="X32" i="24"/>
  <c r="Y31" s="1"/>
  <c r="AH23"/>
  <c r="P4" i="20"/>
  <c r="C15" s="1"/>
  <c r="X32"/>
  <c r="Y31" s="1"/>
  <c r="AH23"/>
  <c r="AF40"/>
  <c r="AG39" s="1"/>
  <c r="AP31"/>
  <c r="AF42" s="1"/>
  <c r="AG41" s="1"/>
  <c r="P24" i="25"/>
  <c r="Q23" s="1"/>
  <c r="Z15"/>
  <c r="T28" i="23"/>
  <c r="U27" s="1"/>
  <c r="AD19"/>
  <c r="H20" i="25"/>
  <c r="I19" s="1"/>
  <c r="V7"/>
  <c r="T30"/>
  <c r="U29" s="1"/>
  <c r="AF19"/>
  <c r="V32"/>
  <c r="W31" s="1"/>
  <c r="AH21"/>
  <c r="AD40"/>
  <c r="AE39" s="1"/>
  <c r="AP29"/>
  <c r="AD42" s="1"/>
  <c r="AE41" s="1"/>
  <c r="T30" i="24"/>
  <c r="U29" s="1"/>
  <c r="AF19"/>
  <c r="V32"/>
  <c r="W31" s="1"/>
  <c r="AH21"/>
  <c r="AB38"/>
  <c r="AC37" s="1"/>
  <c r="AN27"/>
  <c r="AD40"/>
  <c r="AE39" s="1"/>
  <c r="AP29"/>
  <c r="AD42" s="1"/>
  <c r="AE41" s="1"/>
  <c r="F16" i="25"/>
  <c r="G15" s="1"/>
  <c r="R5"/>
  <c r="X36"/>
  <c r="Y35" s="1"/>
  <c r="AL23"/>
  <c r="V9" i="23"/>
  <c r="AB40"/>
  <c r="AC39" s="1"/>
  <c r="AP27"/>
  <c r="AB42" s="1"/>
  <c r="AC41" s="1"/>
  <c r="J18" i="25"/>
  <c r="K17" s="1"/>
  <c r="T9"/>
  <c r="N24"/>
  <c r="O23" s="1"/>
  <c r="Z13"/>
  <c r="R26"/>
  <c r="S25" s="1"/>
  <c r="AB17"/>
  <c r="Z34"/>
  <c r="AA33" s="1"/>
  <c r="AJ25"/>
  <c r="Z34" i="24"/>
  <c r="AA33" s="1"/>
  <c r="AJ25"/>
  <c r="P26" i="23"/>
  <c r="Q25" s="1"/>
  <c r="AB15"/>
  <c r="R28"/>
  <c r="S27" s="1"/>
  <c r="AD17"/>
  <c r="X34"/>
  <c r="Y33" s="1"/>
  <c r="AJ23"/>
  <c r="Z36"/>
  <c r="AA35" s="1"/>
  <c r="AL25"/>
  <c r="H18" i="20"/>
  <c r="I17" s="1"/>
  <c r="T7"/>
  <c r="J20"/>
  <c r="K19" s="1"/>
  <c r="V9"/>
  <c r="N22" i="23"/>
  <c r="O21" s="1"/>
  <c r="X13"/>
  <c r="AD38"/>
  <c r="AE37" s="1"/>
  <c r="AN29"/>
  <c r="L22" i="20"/>
  <c r="M21" s="1"/>
  <c r="X11"/>
  <c r="N24"/>
  <c r="O23" s="1"/>
  <c r="Z13"/>
  <c r="P24"/>
  <c r="Q23" s="1"/>
  <c r="Z15"/>
  <c r="Z34"/>
  <c r="AA33" s="1"/>
  <c r="AJ25"/>
  <c r="P4" i="25"/>
  <c r="B16" s="1"/>
  <c r="C15" s="1"/>
  <c r="N3"/>
  <c r="L22"/>
  <c r="M21" s="1"/>
  <c r="X11"/>
  <c r="AB38"/>
  <c r="AC37" s="1"/>
  <c r="AN27"/>
  <c r="AB17" i="24"/>
  <c r="V30" i="23"/>
  <c r="W29" s="1"/>
  <c r="AF21"/>
  <c r="T30" i="20"/>
  <c r="U29" s="1"/>
  <c r="AF19"/>
  <c r="V32"/>
  <c r="W31" s="1"/>
  <c r="AH21"/>
  <c r="AB38"/>
  <c r="AC37" s="1"/>
  <c r="AN27"/>
  <c r="AD40"/>
  <c r="AE39" s="1"/>
  <c r="AP29"/>
  <c r="AD42" s="1"/>
  <c r="AE41" s="1"/>
  <c r="F16"/>
  <c r="G15" s="1"/>
  <c r="R5"/>
  <c r="R26"/>
  <c r="S25" s="1"/>
  <c r="AB17"/>
  <c r="X40" i="46" l="1"/>
  <c r="Y39" s="1"/>
  <c r="Z40"/>
  <c r="AA39" s="1"/>
  <c r="P26" i="36"/>
  <c r="Q25" s="1"/>
  <c r="AB15"/>
  <c r="H18" i="23"/>
  <c r="I17" s="1"/>
  <c r="T7"/>
  <c r="H20" s="1"/>
  <c r="I19" s="1"/>
  <c r="AB13" i="49"/>
  <c r="N26"/>
  <c r="O25" s="1"/>
  <c r="H18"/>
  <c r="I17" s="1"/>
  <c r="T7"/>
  <c r="AN23"/>
  <c r="X38"/>
  <c r="Y37" s="1"/>
  <c r="R30"/>
  <c r="S29" s="1"/>
  <c r="AF17"/>
  <c r="R4"/>
  <c r="B18" s="1"/>
  <c r="C17" s="1"/>
  <c r="P3"/>
  <c r="Z38"/>
  <c r="AA37" s="1"/>
  <c r="AN25"/>
  <c r="V9"/>
  <c r="J20"/>
  <c r="K19" s="1"/>
  <c r="F18"/>
  <c r="G17" s="1"/>
  <c r="T5"/>
  <c r="AP27"/>
  <c r="AB42" s="1"/>
  <c r="AC41" s="1"/>
  <c r="AB40"/>
  <c r="AC39" s="1"/>
  <c r="AJ21"/>
  <c r="V34"/>
  <c r="W33" s="1"/>
  <c r="AH19"/>
  <c r="T32"/>
  <c r="U31" s="1"/>
  <c r="Z11"/>
  <c r="L24"/>
  <c r="M23" s="1"/>
  <c r="P26"/>
  <c r="Q25" s="1"/>
  <c r="AB15"/>
  <c r="D14"/>
  <c r="E13"/>
  <c r="X36" i="46"/>
  <c r="Y35" s="1"/>
  <c r="V32"/>
  <c r="W31" s="1"/>
  <c r="AD42"/>
  <c r="AE41" s="1"/>
  <c r="AB15"/>
  <c r="P28" s="1"/>
  <c r="Q27" s="1"/>
  <c r="AB13"/>
  <c r="N28" s="1"/>
  <c r="O27" s="1"/>
  <c r="Z11"/>
  <c r="L26" s="1"/>
  <c r="M25" s="1"/>
  <c r="T34"/>
  <c r="U33" s="1"/>
  <c r="Z38"/>
  <c r="AA37" s="1"/>
  <c r="AF17"/>
  <c r="R32" s="1"/>
  <c r="S31" s="1"/>
  <c r="X9"/>
  <c r="J24" s="1"/>
  <c r="K23" s="1"/>
  <c r="V7"/>
  <c r="H22" s="1"/>
  <c r="I21" s="1"/>
  <c r="AB38"/>
  <c r="AC37" s="1"/>
  <c r="R4"/>
  <c r="C17" s="1"/>
  <c r="T5"/>
  <c r="F20" s="1"/>
  <c r="G19" s="1"/>
  <c r="D14"/>
  <c r="E13"/>
  <c r="R5" i="37"/>
  <c r="F18" s="1"/>
  <c r="G17" s="1"/>
  <c r="AN23"/>
  <c r="X38"/>
  <c r="Y37" s="1"/>
  <c r="AF15"/>
  <c r="Q31" s="1"/>
  <c r="V7"/>
  <c r="H22" s="1"/>
  <c r="I21" s="1"/>
  <c r="AP27"/>
  <c r="AB42" s="1"/>
  <c r="AC41" s="1"/>
  <c r="AB40"/>
  <c r="AC39" s="1"/>
  <c r="AJ21"/>
  <c r="V34"/>
  <c r="W33" s="1"/>
  <c r="AH19"/>
  <c r="T32"/>
  <c r="U31" s="1"/>
  <c r="AB13"/>
  <c r="N28" s="1"/>
  <c r="O27" s="1"/>
  <c r="Z11"/>
  <c r="L26" s="1"/>
  <c r="M25" s="1"/>
  <c r="D16"/>
  <c r="E15"/>
  <c r="Z38"/>
  <c r="AA37" s="1"/>
  <c r="AN25"/>
  <c r="X9"/>
  <c r="J24" s="1"/>
  <c r="K23" s="1"/>
  <c r="R30"/>
  <c r="S29" s="1"/>
  <c r="AF17"/>
  <c r="T4"/>
  <c r="C19" s="1"/>
  <c r="T7" i="36"/>
  <c r="H20" s="1"/>
  <c r="I19" s="1"/>
  <c r="AN23"/>
  <c r="X38"/>
  <c r="Y37" s="1"/>
  <c r="T5"/>
  <c r="F20" s="1"/>
  <c r="G19" s="1"/>
  <c r="AP27"/>
  <c r="AB42" s="1"/>
  <c r="AC41" s="1"/>
  <c r="AB40"/>
  <c r="AC39" s="1"/>
  <c r="AJ21"/>
  <c r="V34"/>
  <c r="W33" s="1"/>
  <c r="AH19"/>
  <c r="T32"/>
  <c r="U31" s="1"/>
  <c r="AB13"/>
  <c r="N28" s="1"/>
  <c r="O27" s="1"/>
  <c r="Z11"/>
  <c r="L26" s="1"/>
  <c r="M25" s="1"/>
  <c r="D14"/>
  <c r="E13"/>
  <c r="AF17"/>
  <c r="R32" s="1"/>
  <c r="S31" s="1"/>
  <c r="Z38"/>
  <c r="AA37" s="1"/>
  <c r="AN25"/>
  <c r="X9"/>
  <c r="J24" s="1"/>
  <c r="K23" s="1"/>
  <c r="R4"/>
  <c r="B18" s="1"/>
  <c r="C17" s="1"/>
  <c r="Z11" i="24"/>
  <c r="L26" s="1"/>
  <c r="M25" s="1"/>
  <c r="P4"/>
  <c r="B16" s="1"/>
  <c r="C15" s="1"/>
  <c r="X9"/>
  <c r="J24" s="1"/>
  <c r="K23" s="1"/>
  <c r="D12"/>
  <c r="E11"/>
  <c r="T5"/>
  <c r="F20" s="1"/>
  <c r="G19" s="1"/>
  <c r="X7"/>
  <c r="H24" s="1"/>
  <c r="I23" s="1"/>
  <c r="X11" i="23"/>
  <c r="L22"/>
  <c r="M21" s="1"/>
  <c r="D16"/>
  <c r="E15"/>
  <c r="T5"/>
  <c r="F20" s="1"/>
  <c r="G19" s="1"/>
  <c r="T4"/>
  <c r="B20" s="1"/>
  <c r="C19" s="1"/>
  <c r="AD17" i="20"/>
  <c r="R28"/>
  <c r="S27" s="1"/>
  <c r="F18"/>
  <c r="G17" s="1"/>
  <c r="T5"/>
  <c r="AP27"/>
  <c r="AB42" s="1"/>
  <c r="AC41" s="1"/>
  <c r="AB40"/>
  <c r="AC39" s="1"/>
  <c r="AJ21"/>
  <c r="V34"/>
  <c r="W33" s="1"/>
  <c r="AH19"/>
  <c r="T32"/>
  <c r="U31" s="1"/>
  <c r="AH21" i="23"/>
  <c r="V32"/>
  <c r="W31" s="1"/>
  <c r="AD17" i="24"/>
  <c r="R28"/>
  <c r="S27" s="1"/>
  <c r="AP27" i="25"/>
  <c r="AB42" s="1"/>
  <c r="AC41" s="1"/>
  <c r="AB40"/>
  <c r="AC39" s="1"/>
  <c r="Z11"/>
  <c r="L24"/>
  <c r="M23" s="1"/>
  <c r="D14" i="20"/>
  <c r="E13"/>
  <c r="X34" i="24"/>
  <c r="Y33" s="1"/>
  <c r="AJ23"/>
  <c r="AB15"/>
  <c r="D14" i="25"/>
  <c r="E13"/>
  <c r="P3"/>
  <c r="R4"/>
  <c r="B18" s="1"/>
  <c r="C17" s="1"/>
  <c r="AL25" i="20"/>
  <c r="Z36"/>
  <c r="AA35" s="1"/>
  <c r="P26"/>
  <c r="Q25" s="1"/>
  <c r="AB15"/>
  <c r="N26"/>
  <c r="O25" s="1"/>
  <c r="AB13"/>
  <c r="L24"/>
  <c r="M23" s="1"/>
  <c r="Z11"/>
  <c r="AP29" i="23"/>
  <c r="AD42" s="1"/>
  <c r="AE41" s="1"/>
  <c r="AD40"/>
  <c r="AE39" s="1"/>
  <c r="Z13"/>
  <c r="N24"/>
  <c r="O23" s="1"/>
  <c r="V7"/>
  <c r="H22" s="1"/>
  <c r="I21" s="1"/>
  <c r="J22" i="20"/>
  <c r="K21" s="1"/>
  <c r="X9"/>
  <c r="H20"/>
  <c r="I19" s="1"/>
  <c r="V7"/>
  <c r="AN25" i="23"/>
  <c r="Z38"/>
  <c r="AA37" s="1"/>
  <c r="AL23"/>
  <c r="X36"/>
  <c r="Y35" s="1"/>
  <c r="AF17"/>
  <c r="R30"/>
  <c r="S29" s="1"/>
  <c r="AD15"/>
  <c r="P28"/>
  <c r="Q27" s="1"/>
  <c r="AL25" i="24"/>
  <c r="Z36"/>
  <c r="AA35" s="1"/>
  <c r="AB13"/>
  <c r="N28" s="1"/>
  <c r="O27" s="1"/>
  <c r="AL25" i="25"/>
  <c r="Z36"/>
  <c r="AA35" s="1"/>
  <c r="AD17"/>
  <c r="R28"/>
  <c r="S27" s="1"/>
  <c r="AB13"/>
  <c r="N26"/>
  <c r="O25" s="1"/>
  <c r="V9"/>
  <c r="J20"/>
  <c r="K19" s="1"/>
  <c r="X9" i="23"/>
  <c r="J22"/>
  <c r="K21" s="1"/>
  <c r="AN23" i="25"/>
  <c r="X38"/>
  <c r="Y37" s="1"/>
  <c r="T5"/>
  <c r="F18"/>
  <c r="G17" s="1"/>
  <c r="AB40" i="24"/>
  <c r="AC39" s="1"/>
  <c r="AP27"/>
  <c r="AB42" s="1"/>
  <c r="AC41" s="1"/>
  <c r="AJ21"/>
  <c r="V34"/>
  <c r="W33" s="1"/>
  <c r="AH19"/>
  <c r="T32"/>
  <c r="U31" s="1"/>
  <c r="AJ21" i="25"/>
  <c r="V34"/>
  <c r="W33" s="1"/>
  <c r="AH19"/>
  <c r="T32"/>
  <c r="U31" s="1"/>
  <c r="X7"/>
  <c r="H22"/>
  <c r="I21" s="1"/>
  <c r="T30" i="23"/>
  <c r="U29" s="1"/>
  <c r="AF19"/>
  <c r="P26" i="25"/>
  <c r="Q25" s="1"/>
  <c r="AB15"/>
  <c r="X34" i="20"/>
  <c r="Y33" s="1"/>
  <c r="AJ23"/>
  <c r="R4"/>
  <c r="B18" s="1"/>
  <c r="C17" s="1"/>
  <c r="P28" i="36" l="1"/>
  <c r="Q27" s="1"/>
  <c r="AD15"/>
  <c r="AD46" i="46"/>
  <c r="AE45" s="1"/>
  <c r="P28" i="49"/>
  <c r="Q27" s="1"/>
  <c r="AD15"/>
  <c r="F20"/>
  <c r="G19" s="1"/>
  <c r="V5"/>
  <c r="Z40"/>
  <c r="AA39" s="1"/>
  <c r="AP25"/>
  <c r="Z42" s="1"/>
  <c r="AA41" s="1"/>
  <c r="R32"/>
  <c r="S31" s="1"/>
  <c r="AH17"/>
  <c r="X40"/>
  <c r="Y39" s="1"/>
  <c r="AP23"/>
  <c r="X42" s="1"/>
  <c r="Y41" s="1"/>
  <c r="N28"/>
  <c r="O27" s="1"/>
  <c r="AD13"/>
  <c r="L26"/>
  <c r="M25" s="1"/>
  <c r="AB11"/>
  <c r="T34"/>
  <c r="U33" s="1"/>
  <c r="AJ19"/>
  <c r="V36"/>
  <c r="W35" s="1"/>
  <c r="AL21"/>
  <c r="J22"/>
  <c r="K21" s="1"/>
  <c r="X9"/>
  <c r="D16"/>
  <c r="E15"/>
  <c r="R3"/>
  <c r="T4"/>
  <c r="B20" s="1"/>
  <c r="C19" s="1"/>
  <c r="H20"/>
  <c r="I19" s="1"/>
  <c r="V7"/>
  <c r="AD44" i="46"/>
  <c r="AE43" s="1"/>
  <c r="D16"/>
  <c r="E15"/>
  <c r="T4"/>
  <c r="C19" s="1"/>
  <c r="R34"/>
  <c r="S33" s="1"/>
  <c r="Z42"/>
  <c r="AA41" s="1"/>
  <c r="U35"/>
  <c r="V34"/>
  <c r="W33" s="1"/>
  <c r="X38"/>
  <c r="Y37" s="1"/>
  <c r="V5"/>
  <c r="F22" s="1"/>
  <c r="G21" s="1"/>
  <c r="AB42"/>
  <c r="AC41" s="1"/>
  <c r="X7"/>
  <c r="H24" s="1"/>
  <c r="I23" s="1"/>
  <c r="Z9"/>
  <c r="J26" s="1"/>
  <c r="K25" s="1"/>
  <c r="AB11"/>
  <c r="L28" s="1"/>
  <c r="M27" s="1"/>
  <c r="AD13"/>
  <c r="N30" s="1"/>
  <c r="O29" s="1"/>
  <c r="AD15"/>
  <c r="P30" s="1"/>
  <c r="Q29" s="1"/>
  <c r="D18" i="37"/>
  <c r="E17"/>
  <c r="V4"/>
  <c r="C21" s="1"/>
  <c r="AB11"/>
  <c r="AD13"/>
  <c r="N30" s="1"/>
  <c r="O29" s="1"/>
  <c r="T34"/>
  <c r="U33" s="1"/>
  <c r="AJ19"/>
  <c r="V36"/>
  <c r="W35" s="1"/>
  <c r="AL21"/>
  <c r="AH15"/>
  <c r="P34" s="1"/>
  <c r="Q33" s="1"/>
  <c r="X40"/>
  <c r="Y39" s="1"/>
  <c r="AP23"/>
  <c r="X42" s="1"/>
  <c r="Y41" s="1"/>
  <c r="R32"/>
  <c r="S31" s="1"/>
  <c r="AH17"/>
  <c r="Z9"/>
  <c r="J26" s="1"/>
  <c r="K25" s="1"/>
  <c r="Z40"/>
  <c r="AA39" s="1"/>
  <c r="AP25"/>
  <c r="Z42" s="1"/>
  <c r="AA41" s="1"/>
  <c r="X7"/>
  <c r="H24" s="1"/>
  <c r="I23" s="1"/>
  <c r="T5"/>
  <c r="F20" s="1"/>
  <c r="G19" s="1"/>
  <c r="D16" i="36"/>
  <c r="E15"/>
  <c r="T4"/>
  <c r="B20" s="1"/>
  <c r="C19" s="1"/>
  <c r="AB11"/>
  <c r="L28" s="1"/>
  <c r="M27" s="1"/>
  <c r="AD13"/>
  <c r="N30" s="1"/>
  <c r="O29" s="1"/>
  <c r="T34"/>
  <c r="U33" s="1"/>
  <c r="AJ19"/>
  <c r="V36"/>
  <c r="W35" s="1"/>
  <c r="AL21"/>
  <c r="X40"/>
  <c r="Y39" s="1"/>
  <c r="AP23"/>
  <c r="X42" s="1"/>
  <c r="Y41" s="1"/>
  <c r="Z9"/>
  <c r="J26" s="1"/>
  <c r="K25" s="1"/>
  <c r="Z40"/>
  <c r="AA39" s="1"/>
  <c r="AP25"/>
  <c r="Z42" s="1"/>
  <c r="AA41" s="1"/>
  <c r="AH17"/>
  <c r="R34" s="1"/>
  <c r="S33" s="1"/>
  <c r="V5"/>
  <c r="F22" s="1"/>
  <c r="G21" s="1"/>
  <c r="V7"/>
  <c r="H22" s="1"/>
  <c r="I21" s="1"/>
  <c r="Z9" i="24"/>
  <c r="J26" s="1"/>
  <c r="K25" s="1"/>
  <c r="D14"/>
  <c r="E13"/>
  <c r="Z7"/>
  <c r="H26" s="1"/>
  <c r="I25" s="1"/>
  <c r="V5"/>
  <c r="F22" s="1"/>
  <c r="G21" s="1"/>
  <c r="R4"/>
  <c r="B18" s="1"/>
  <c r="C17" s="1"/>
  <c r="D18" i="23"/>
  <c r="E17"/>
  <c r="L24"/>
  <c r="M23" s="1"/>
  <c r="Z11"/>
  <c r="E15" i="20"/>
  <c r="T4"/>
  <c r="B20" s="1"/>
  <c r="C19" s="1"/>
  <c r="H24" i="25"/>
  <c r="I23" s="1"/>
  <c r="Z7"/>
  <c r="T34"/>
  <c r="U33" s="1"/>
  <c r="AJ19"/>
  <c r="V36"/>
  <c r="W35" s="1"/>
  <c r="AL21"/>
  <c r="T34" i="24"/>
  <c r="U33" s="1"/>
  <c r="AJ19"/>
  <c r="V36"/>
  <c r="W35" s="1"/>
  <c r="AL21"/>
  <c r="F20" i="25"/>
  <c r="G19" s="1"/>
  <c r="V5"/>
  <c r="X40"/>
  <c r="Y39" s="1"/>
  <c r="AP23"/>
  <c r="X42" s="1"/>
  <c r="Y41" s="1"/>
  <c r="J24" i="23"/>
  <c r="K23" s="1"/>
  <c r="Z9"/>
  <c r="J22" i="25"/>
  <c r="K21" s="1"/>
  <c r="X9"/>
  <c r="N28"/>
  <c r="O27" s="1"/>
  <c r="AD13"/>
  <c r="R30"/>
  <c r="S29" s="1"/>
  <c r="AF17"/>
  <c r="Z38"/>
  <c r="AA37" s="1"/>
  <c r="AN25"/>
  <c r="AD13" i="24"/>
  <c r="N30" s="1"/>
  <c r="O29" s="1"/>
  <c r="Z38"/>
  <c r="AA37" s="1"/>
  <c r="AN25"/>
  <c r="P30" i="23"/>
  <c r="Q29" s="1"/>
  <c r="AF15"/>
  <c r="R32"/>
  <c r="S31" s="1"/>
  <c r="AH17"/>
  <c r="X38"/>
  <c r="Y37" s="1"/>
  <c r="AN23"/>
  <c r="Z40"/>
  <c r="AA39" s="1"/>
  <c r="AP25"/>
  <c r="Z42" s="1"/>
  <c r="AA41" s="1"/>
  <c r="X7"/>
  <c r="H24" s="1"/>
  <c r="I23" s="1"/>
  <c r="N26"/>
  <c r="O25" s="1"/>
  <c r="AB13"/>
  <c r="Z38" i="20"/>
  <c r="AA37" s="1"/>
  <c r="AN25"/>
  <c r="T4" i="25"/>
  <c r="B20" s="1"/>
  <c r="C19" s="1"/>
  <c r="R3"/>
  <c r="V5" i="23"/>
  <c r="F22" s="1"/>
  <c r="G21" s="1"/>
  <c r="L26" i="25"/>
  <c r="M25" s="1"/>
  <c r="AB11"/>
  <c r="AB11" i="24"/>
  <c r="L28" s="1"/>
  <c r="M27" s="1"/>
  <c r="R30"/>
  <c r="S29" s="1"/>
  <c r="AF17"/>
  <c r="V34" i="23"/>
  <c r="W33" s="1"/>
  <c r="AJ21"/>
  <c r="T34" i="20"/>
  <c r="U33" s="1"/>
  <c r="AJ19"/>
  <c r="V36"/>
  <c r="W35" s="1"/>
  <c r="AL21"/>
  <c r="R30"/>
  <c r="S29" s="1"/>
  <c r="AF17"/>
  <c r="X36"/>
  <c r="Y35" s="1"/>
  <c r="AL23"/>
  <c r="P28" i="25"/>
  <c r="Q27" s="1"/>
  <c r="AD15"/>
  <c r="T32" i="23"/>
  <c r="U31" s="1"/>
  <c r="AH19"/>
  <c r="H22" i="20"/>
  <c r="I21" s="1"/>
  <c r="X7"/>
  <c r="J24"/>
  <c r="K23" s="1"/>
  <c r="Z9"/>
  <c r="L26"/>
  <c r="M25" s="1"/>
  <c r="AB11"/>
  <c r="N28"/>
  <c r="O27" s="1"/>
  <c r="AD13"/>
  <c r="P28"/>
  <c r="Q27" s="1"/>
  <c r="AD15"/>
  <c r="D16" i="25"/>
  <c r="E15"/>
  <c r="P28" i="24"/>
  <c r="Q27" s="1"/>
  <c r="AD15"/>
  <c r="X36"/>
  <c r="Y35" s="1"/>
  <c r="AL23"/>
  <c r="F20" i="20"/>
  <c r="G19" s="1"/>
  <c r="V5"/>
  <c r="V40" i="46" l="1"/>
  <c r="W39" s="1"/>
  <c r="V42"/>
  <c r="W41" s="1"/>
  <c r="T40"/>
  <c r="U39" s="1"/>
  <c r="T38"/>
  <c r="U37" s="1"/>
  <c r="Q29" i="36"/>
  <c r="AF15"/>
  <c r="AB46" i="46"/>
  <c r="AC45" s="1"/>
  <c r="H22" i="49"/>
  <c r="I21" s="1"/>
  <c r="X7"/>
  <c r="V4"/>
  <c r="B22" s="1"/>
  <c r="C21" s="1"/>
  <c r="T3"/>
  <c r="J24"/>
  <c r="K23" s="1"/>
  <c r="Z9"/>
  <c r="V38"/>
  <c r="W37" s="1"/>
  <c r="AN21"/>
  <c r="T36"/>
  <c r="U35" s="1"/>
  <c r="AL19"/>
  <c r="L28"/>
  <c r="M27" s="1"/>
  <c r="AD11"/>
  <c r="F22"/>
  <c r="G21" s="1"/>
  <c r="X5"/>
  <c r="AF15"/>
  <c r="P30"/>
  <c r="Q29" s="1"/>
  <c r="D18"/>
  <c r="E17"/>
  <c r="N30"/>
  <c r="O29" s="1"/>
  <c r="AF13"/>
  <c r="R34"/>
  <c r="S33" s="1"/>
  <c r="AJ17"/>
  <c r="AB44" i="46"/>
  <c r="AC43" s="1"/>
  <c r="AF15"/>
  <c r="P32" s="1"/>
  <c r="Q31" s="1"/>
  <c r="AF13"/>
  <c r="N32" s="1"/>
  <c r="O31" s="1"/>
  <c r="AD11"/>
  <c r="L30" s="1"/>
  <c r="M29" s="1"/>
  <c r="AB9"/>
  <c r="J28" s="1"/>
  <c r="K27" s="1"/>
  <c r="Z7"/>
  <c r="H26" s="1"/>
  <c r="I25" s="1"/>
  <c r="V36"/>
  <c r="W35" s="1"/>
  <c r="T42"/>
  <c r="U41" s="1"/>
  <c r="R36"/>
  <c r="S35" s="1"/>
  <c r="D18"/>
  <c r="E17"/>
  <c r="X5"/>
  <c r="F24" s="1"/>
  <c r="G23" s="1"/>
  <c r="V4"/>
  <c r="C21" s="1"/>
  <c r="V5" i="37"/>
  <c r="F22" s="1"/>
  <c r="G21" s="1"/>
  <c r="Z7"/>
  <c r="H26" s="1"/>
  <c r="I25" s="1"/>
  <c r="AB9"/>
  <c r="J28" s="1"/>
  <c r="K27" s="1"/>
  <c r="R34"/>
  <c r="S33" s="1"/>
  <c r="AJ17"/>
  <c r="AJ15"/>
  <c r="P36" s="1"/>
  <c r="Q35" s="1"/>
  <c r="V38"/>
  <c r="W37" s="1"/>
  <c r="AN21"/>
  <c r="T36"/>
  <c r="U35" s="1"/>
  <c r="AL19"/>
  <c r="AF13"/>
  <c r="N32" s="1"/>
  <c r="O31" s="1"/>
  <c r="AD11"/>
  <c r="L30" s="1"/>
  <c r="M29" s="1"/>
  <c r="D20"/>
  <c r="E19"/>
  <c r="X4"/>
  <c r="C23" s="1"/>
  <c r="X7" i="36"/>
  <c r="H24" s="1"/>
  <c r="I23" s="1"/>
  <c r="X5"/>
  <c r="F24" s="1"/>
  <c r="G23" s="1"/>
  <c r="AJ17"/>
  <c r="R36" s="1"/>
  <c r="S35" s="1"/>
  <c r="AB9"/>
  <c r="J28" s="1"/>
  <c r="K27" s="1"/>
  <c r="V38"/>
  <c r="W37" s="1"/>
  <c r="AN21"/>
  <c r="T36"/>
  <c r="U35" s="1"/>
  <c r="AL19"/>
  <c r="AF13"/>
  <c r="N32" s="1"/>
  <c r="O31" s="1"/>
  <c r="AD11"/>
  <c r="L30" s="1"/>
  <c r="M29" s="1"/>
  <c r="D18"/>
  <c r="E17"/>
  <c r="V4"/>
  <c r="B22" s="1"/>
  <c r="C21" s="1"/>
  <c r="T4" i="24"/>
  <c r="B20" s="1"/>
  <c r="C19" s="1"/>
  <c r="D16"/>
  <c r="E15"/>
  <c r="X5"/>
  <c r="F24" s="1"/>
  <c r="G23" s="1"/>
  <c r="D20" i="23"/>
  <c r="E19"/>
  <c r="AB11"/>
  <c r="L26"/>
  <c r="M25" s="1"/>
  <c r="F22" i="20"/>
  <c r="G21" s="1"/>
  <c r="X5"/>
  <c r="X38" i="24"/>
  <c r="Y37" s="1"/>
  <c r="AN23"/>
  <c r="AF15"/>
  <c r="P30"/>
  <c r="Q29" s="1"/>
  <c r="P30" i="20"/>
  <c r="Q29" s="1"/>
  <c r="AF15"/>
  <c r="N30"/>
  <c r="O29" s="1"/>
  <c r="AF13"/>
  <c r="L28"/>
  <c r="M27" s="1"/>
  <c r="AD11"/>
  <c r="J26"/>
  <c r="K25" s="1"/>
  <c r="AB9"/>
  <c r="H24"/>
  <c r="I23" s="1"/>
  <c r="Z7"/>
  <c r="AJ19" i="23"/>
  <c r="T34"/>
  <c r="U33" s="1"/>
  <c r="AF15" i="25"/>
  <c r="P30"/>
  <c r="Q29" s="1"/>
  <c r="AN23" i="20"/>
  <c r="X38"/>
  <c r="Y37" s="1"/>
  <c r="V4" i="23"/>
  <c r="B22" s="1"/>
  <c r="C21" s="1"/>
  <c r="X5"/>
  <c r="F24" s="1"/>
  <c r="G23" s="1"/>
  <c r="D18" i="25"/>
  <c r="E17"/>
  <c r="T3"/>
  <c r="V4"/>
  <c r="B22" s="1"/>
  <c r="C21" s="1"/>
  <c r="V4" i="20"/>
  <c r="B22" s="1"/>
  <c r="C21" s="1"/>
  <c r="T3"/>
  <c r="R32"/>
  <c r="S31" s="1"/>
  <c r="AH17"/>
  <c r="V38"/>
  <c r="W37" s="1"/>
  <c r="AN21"/>
  <c r="T36"/>
  <c r="U35" s="1"/>
  <c r="AL19"/>
  <c r="V36" i="23"/>
  <c r="W35" s="1"/>
  <c r="AL21"/>
  <c r="R32" i="24"/>
  <c r="S31" s="1"/>
  <c r="AH17"/>
  <c r="AD11"/>
  <c r="L30" s="1"/>
  <c r="M29" s="1"/>
  <c r="L28" i="25"/>
  <c r="M27" s="1"/>
  <c r="AD11"/>
  <c r="Z40" i="20"/>
  <c r="AA39" s="1"/>
  <c r="AP25"/>
  <c r="Z42" s="1"/>
  <c r="AA41" s="1"/>
  <c r="N28" i="23"/>
  <c r="O27" s="1"/>
  <c r="AD13"/>
  <c r="Z7"/>
  <c r="I25" s="1"/>
  <c r="X40"/>
  <c r="Y39" s="1"/>
  <c r="AP23"/>
  <c r="X42" s="1"/>
  <c r="Y41" s="1"/>
  <c r="R34"/>
  <c r="S33" s="1"/>
  <c r="AJ17"/>
  <c r="P32"/>
  <c r="Q31" s="1"/>
  <c r="AH15"/>
  <c r="Z40" i="24"/>
  <c r="AA39" s="1"/>
  <c r="AP25"/>
  <c r="Z42" s="1"/>
  <c r="AA41" s="1"/>
  <c r="AF13"/>
  <c r="N32" s="1"/>
  <c r="O31" s="1"/>
  <c r="Z40" i="25"/>
  <c r="AA39" s="1"/>
  <c r="AP25"/>
  <c r="Z42" s="1"/>
  <c r="AA41" s="1"/>
  <c r="R32"/>
  <c r="S31" s="1"/>
  <c r="AH17"/>
  <c r="N30"/>
  <c r="O29" s="1"/>
  <c r="AF13"/>
  <c r="J24"/>
  <c r="K23" s="1"/>
  <c r="Z9"/>
  <c r="AB9" i="23"/>
  <c r="F22" i="25"/>
  <c r="G21" s="1"/>
  <c r="X5"/>
  <c r="V38" i="24"/>
  <c r="W37" s="1"/>
  <c r="AN21"/>
  <c r="T36"/>
  <c r="U35" s="1"/>
  <c r="AL19"/>
  <c r="V38" i="25"/>
  <c r="W37" s="1"/>
  <c r="AN21"/>
  <c r="T36"/>
  <c r="U35" s="1"/>
  <c r="AL19"/>
  <c r="H26"/>
  <c r="I25" s="1"/>
  <c r="AB7"/>
  <c r="D18" i="20"/>
  <c r="E17"/>
  <c r="P32" i="36" l="1"/>
  <c r="Q31" s="1"/>
  <c r="AH15"/>
  <c r="F24" i="49"/>
  <c r="G23" s="1"/>
  <c r="Z5"/>
  <c r="AL17"/>
  <c r="R36"/>
  <c r="S35" s="1"/>
  <c r="N32"/>
  <c r="O31" s="1"/>
  <c r="AH13"/>
  <c r="P32"/>
  <c r="Q31" s="1"/>
  <c r="AH15"/>
  <c r="L30"/>
  <c r="M29" s="1"/>
  <c r="AF11"/>
  <c r="T38"/>
  <c r="U37" s="1"/>
  <c r="AN19"/>
  <c r="V40"/>
  <c r="W39" s="1"/>
  <c r="AP21"/>
  <c r="V42" s="1"/>
  <c r="W41" s="1"/>
  <c r="J26"/>
  <c r="K25" s="1"/>
  <c r="AB9"/>
  <c r="D20"/>
  <c r="E19"/>
  <c r="V3"/>
  <c r="X4"/>
  <c r="B24" s="1"/>
  <c r="C23" s="1"/>
  <c r="H24"/>
  <c r="I23" s="1"/>
  <c r="Z7"/>
  <c r="Z5" i="46"/>
  <c r="F26" s="1"/>
  <c r="G25" s="1"/>
  <c r="D20"/>
  <c r="E19"/>
  <c r="X4"/>
  <c r="C23" s="1"/>
  <c r="AB7"/>
  <c r="H28" s="1"/>
  <c r="I27" s="1"/>
  <c r="AD9"/>
  <c r="J30" s="1"/>
  <c r="K29" s="1"/>
  <c r="AF11"/>
  <c r="L32" s="1"/>
  <c r="M31" s="1"/>
  <c r="N34"/>
  <c r="O33" s="1"/>
  <c r="P34"/>
  <c r="Q33" s="1"/>
  <c r="D22" i="37"/>
  <c r="E21"/>
  <c r="Z4"/>
  <c r="C25" s="1"/>
  <c r="AF11"/>
  <c r="L32" s="1"/>
  <c r="M31" s="1"/>
  <c r="AH13"/>
  <c r="N34" s="1"/>
  <c r="O33" s="1"/>
  <c r="T38"/>
  <c r="U37" s="1"/>
  <c r="AN19"/>
  <c r="V40"/>
  <c r="W39" s="1"/>
  <c r="AP21"/>
  <c r="V42" s="1"/>
  <c r="W41" s="1"/>
  <c r="AL15"/>
  <c r="P38" s="1"/>
  <c r="Q37" s="1"/>
  <c r="AL17"/>
  <c r="R36"/>
  <c r="S35" s="1"/>
  <c r="AD9"/>
  <c r="J30" s="1"/>
  <c r="K29" s="1"/>
  <c r="AB7"/>
  <c r="H28" s="1"/>
  <c r="I27" s="1"/>
  <c r="X5"/>
  <c r="F24" s="1"/>
  <c r="G23" s="1"/>
  <c r="D20" i="36"/>
  <c r="E19"/>
  <c r="X4"/>
  <c r="B24" s="1"/>
  <c r="C23" s="1"/>
  <c r="AF11"/>
  <c r="L32" s="1"/>
  <c r="M31" s="1"/>
  <c r="AH13"/>
  <c r="N34" s="1"/>
  <c r="O33" s="1"/>
  <c r="T38"/>
  <c r="U37" s="1"/>
  <c r="AN19"/>
  <c r="V40"/>
  <c r="W39" s="1"/>
  <c r="AP21"/>
  <c r="V42" s="1"/>
  <c r="W41" s="1"/>
  <c r="AD9"/>
  <c r="J30" s="1"/>
  <c r="K29" s="1"/>
  <c r="AL17"/>
  <c r="R38" s="1"/>
  <c r="S37" s="1"/>
  <c r="Z5"/>
  <c r="F26" s="1"/>
  <c r="G25" s="1"/>
  <c r="Z7"/>
  <c r="H26" s="1"/>
  <c r="I25" s="1"/>
  <c r="Z5" i="24"/>
  <c r="F26" s="1"/>
  <c r="G25" s="1"/>
  <c r="V4"/>
  <c r="B22" s="1"/>
  <c r="C21" s="1"/>
  <c r="D18"/>
  <c r="E17"/>
  <c r="AD11" i="23"/>
  <c r="L28"/>
  <c r="M27" s="1"/>
  <c r="D20" i="20"/>
  <c r="E19"/>
  <c r="V3"/>
  <c r="X4"/>
  <c r="B24" s="1"/>
  <c r="C23" s="1"/>
  <c r="X4" i="25"/>
  <c r="B24" s="1"/>
  <c r="C23" s="1"/>
  <c r="V3"/>
  <c r="Z5" i="23"/>
  <c r="G25" s="1"/>
  <c r="X4"/>
  <c r="B24" s="1"/>
  <c r="C23" s="1"/>
  <c r="X40" i="20"/>
  <c r="Y39" s="1"/>
  <c r="AP23"/>
  <c r="X42" s="1"/>
  <c r="Y41" s="1"/>
  <c r="P32" i="25"/>
  <c r="Q31" s="1"/>
  <c r="AH15"/>
  <c r="T36" i="23"/>
  <c r="U35" s="1"/>
  <c r="AL19"/>
  <c r="P32" i="24"/>
  <c r="Q31" s="1"/>
  <c r="AH15"/>
  <c r="H28" i="25"/>
  <c r="I27" s="1"/>
  <c r="AD7"/>
  <c r="T38"/>
  <c r="U37" s="1"/>
  <c r="AN19"/>
  <c r="V40"/>
  <c r="W39" s="1"/>
  <c r="AP21"/>
  <c r="V42" s="1"/>
  <c r="W41" s="1"/>
  <c r="T38" i="24"/>
  <c r="U37" s="1"/>
  <c r="AN19"/>
  <c r="V40"/>
  <c r="W39" s="1"/>
  <c r="AP21"/>
  <c r="V42" s="1"/>
  <c r="W41" s="1"/>
  <c r="F24" i="25"/>
  <c r="G23" s="1"/>
  <c r="Z5"/>
  <c r="J28" i="23"/>
  <c r="K27" s="1"/>
  <c r="AD9"/>
  <c r="J26" i="25"/>
  <c r="K25" s="1"/>
  <c r="AB9"/>
  <c r="N32"/>
  <c r="O31" s="1"/>
  <c r="AH13"/>
  <c r="R34"/>
  <c r="S33" s="1"/>
  <c r="AJ17"/>
  <c r="AH13" i="24"/>
  <c r="N34" s="1"/>
  <c r="O33" s="1"/>
  <c r="P34" i="23"/>
  <c r="Q33" s="1"/>
  <c r="AJ15"/>
  <c r="R36"/>
  <c r="S35" s="1"/>
  <c r="AL17"/>
  <c r="AB7"/>
  <c r="H28" s="1"/>
  <c r="I27" s="1"/>
  <c r="N30"/>
  <c r="O29" s="1"/>
  <c r="AF13"/>
  <c r="L30" i="25"/>
  <c r="M29" s="1"/>
  <c r="AF11"/>
  <c r="AB9" i="24"/>
  <c r="J28" s="1"/>
  <c r="K27" s="1"/>
  <c r="AF11"/>
  <c r="L32" s="1"/>
  <c r="M31" s="1"/>
  <c r="R34"/>
  <c r="S33" s="1"/>
  <c r="AJ17"/>
  <c r="V38" i="23"/>
  <c r="W37" s="1"/>
  <c r="AN21"/>
  <c r="T38" i="20"/>
  <c r="U37" s="1"/>
  <c r="AN19"/>
  <c r="V40"/>
  <c r="W39" s="1"/>
  <c r="AP21"/>
  <c r="V42" s="1"/>
  <c r="W41" s="1"/>
  <c r="R34"/>
  <c r="S33" s="1"/>
  <c r="AJ17"/>
  <c r="D20" i="25"/>
  <c r="E19"/>
  <c r="H26" i="20"/>
  <c r="I25" s="1"/>
  <c r="AB7"/>
  <c r="J28"/>
  <c r="K27" s="1"/>
  <c r="AD9"/>
  <c r="L30"/>
  <c r="M29" s="1"/>
  <c r="AF11"/>
  <c r="N32"/>
  <c r="O31" s="1"/>
  <c r="AH13"/>
  <c r="P32"/>
  <c r="Q31" s="1"/>
  <c r="AH15"/>
  <c r="X40" i="24"/>
  <c r="Y39" s="1"/>
  <c r="AP23"/>
  <c r="X42" s="1"/>
  <c r="Y41" s="1"/>
  <c r="F24" i="20"/>
  <c r="G23" s="1"/>
  <c r="Z5"/>
  <c r="R38" i="46" l="1"/>
  <c r="S37" s="1"/>
  <c r="R40"/>
  <c r="S39" s="1"/>
  <c r="P34" i="36"/>
  <c r="Q33" s="1"/>
  <c r="AJ15"/>
  <c r="H26" i="49"/>
  <c r="I25" s="1"/>
  <c r="AB7"/>
  <c r="Z4"/>
  <c r="B26" s="1"/>
  <c r="C25" s="1"/>
  <c r="X3"/>
  <c r="AD9"/>
  <c r="J28"/>
  <c r="K27" s="1"/>
  <c r="AP19"/>
  <c r="T42" s="1"/>
  <c r="U41" s="1"/>
  <c r="T40"/>
  <c r="U39" s="1"/>
  <c r="AH11"/>
  <c r="L32"/>
  <c r="M31" s="1"/>
  <c r="P34"/>
  <c r="Q33" s="1"/>
  <c r="AJ15"/>
  <c r="R38"/>
  <c r="S37" s="1"/>
  <c r="AN17"/>
  <c r="F26"/>
  <c r="G25" s="1"/>
  <c r="AB5"/>
  <c r="D22"/>
  <c r="E21"/>
  <c r="AJ13"/>
  <c r="N34"/>
  <c r="O33" s="1"/>
  <c r="P36" i="46"/>
  <c r="Q35" s="1"/>
  <c r="N36"/>
  <c r="O35" s="1"/>
  <c r="L34"/>
  <c r="M33" s="1"/>
  <c r="AF9"/>
  <c r="J32" s="1"/>
  <c r="K31" s="1"/>
  <c r="AD7"/>
  <c r="H30" s="1"/>
  <c r="I29" s="1"/>
  <c r="Z4"/>
  <c r="C25" s="1"/>
  <c r="AB5"/>
  <c r="F28" s="1"/>
  <c r="G27" s="1"/>
  <c r="D22"/>
  <c r="E21"/>
  <c r="R42"/>
  <c r="S41" s="1"/>
  <c r="Z5" i="37"/>
  <c r="F26" s="1"/>
  <c r="G25" s="1"/>
  <c r="AD7"/>
  <c r="H30" s="1"/>
  <c r="I29" s="1"/>
  <c r="AN15"/>
  <c r="P40" s="1"/>
  <c r="Q39" s="1"/>
  <c r="AP19"/>
  <c r="T42" s="1"/>
  <c r="U41" s="1"/>
  <c r="T40"/>
  <c r="U39" s="1"/>
  <c r="AJ13"/>
  <c r="N36" s="1"/>
  <c r="O35" s="1"/>
  <c r="AH11"/>
  <c r="L34" s="1"/>
  <c r="M33" s="1"/>
  <c r="D24"/>
  <c r="E23"/>
  <c r="AF9"/>
  <c r="J32" s="1"/>
  <c r="K31" s="1"/>
  <c r="R38"/>
  <c r="S37" s="1"/>
  <c r="AN17"/>
  <c r="AB4"/>
  <c r="B28" s="1"/>
  <c r="C27" s="1"/>
  <c r="AB7" i="36"/>
  <c r="H28" s="1"/>
  <c r="I27" s="1"/>
  <c r="AB5"/>
  <c r="F28" s="1"/>
  <c r="G27" s="1"/>
  <c r="AP19"/>
  <c r="T42" s="1"/>
  <c r="U41" s="1"/>
  <c r="T40"/>
  <c r="U39" s="1"/>
  <c r="AJ13"/>
  <c r="N36" s="1"/>
  <c r="O35" s="1"/>
  <c r="AH11"/>
  <c r="L34" s="1"/>
  <c r="M33" s="1"/>
  <c r="D22"/>
  <c r="E21"/>
  <c r="AN17"/>
  <c r="R40" s="1"/>
  <c r="S39" s="1"/>
  <c r="AF9"/>
  <c r="J32" s="1"/>
  <c r="K31" s="1"/>
  <c r="Z4"/>
  <c r="B26" s="1"/>
  <c r="C25" s="1"/>
  <c r="X4" i="24"/>
  <c r="B24" s="1"/>
  <c r="C23" s="1"/>
  <c r="D20"/>
  <c r="E19"/>
  <c r="AF11" i="23"/>
  <c r="L30"/>
  <c r="M29" s="1"/>
  <c r="F26" i="20"/>
  <c r="G25" s="1"/>
  <c r="AB5"/>
  <c r="N34"/>
  <c r="O33" s="1"/>
  <c r="AJ13"/>
  <c r="L32"/>
  <c r="M31" s="1"/>
  <c r="AH11"/>
  <c r="H28"/>
  <c r="I27" s="1"/>
  <c r="AD7"/>
  <c r="Z4" i="23"/>
  <c r="B26" s="1"/>
  <c r="C25" s="1"/>
  <c r="D22" i="25"/>
  <c r="E21"/>
  <c r="X3"/>
  <c r="Z4"/>
  <c r="B26" s="1"/>
  <c r="C25" s="1"/>
  <c r="Z4" i="20"/>
  <c r="B26" s="1"/>
  <c r="C25" s="1"/>
  <c r="X3"/>
  <c r="P34"/>
  <c r="Q33" s="1"/>
  <c r="AJ15"/>
  <c r="J30"/>
  <c r="K29" s="1"/>
  <c r="AF9"/>
  <c r="AL17"/>
  <c r="R36"/>
  <c r="S35" s="1"/>
  <c r="AP19"/>
  <c r="T42" s="1"/>
  <c r="U41" s="1"/>
  <c r="T40"/>
  <c r="U39" s="1"/>
  <c r="AP21" i="23"/>
  <c r="V42" s="1"/>
  <c r="W41" s="1"/>
  <c r="V40"/>
  <c r="W39" s="1"/>
  <c r="AL17" i="24"/>
  <c r="R36"/>
  <c r="S35" s="1"/>
  <c r="AH11"/>
  <c r="L34" s="1"/>
  <c r="M33" s="1"/>
  <c r="AD9"/>
  <c r="J30" s="1"/>
  <c r="K29" s="1"/>
  <c r="AB5"/>
  <c r="F28" s="1"/>
  <c r="G27" s="1"/>
  <c r="AH11" i="25"/>
  <c r="L32"/>
  <c r="M31" s="1"/>
  <c r="AH13" i="23"/>
  <c r="N32"/>
  <c r="O31" s="1"/>
  <c r="AD7"/>
  <c r="AN17"/>
  <c r="R38"/>
  <c r="S37" s="1"/>
  <c r="AL15"/>
  <c r="P36"/>
  <c r="Q35" s="1"/>
  <c r="AJ13" i="24"/>
  <c r="N36" s="1"/>
  <c r="O35" s="1"/>
  <c r="AL17" i="25"/>
  <c r="R36"/>
  <c r="S35" s="1"/>
  <c r="AJ13"/>
  <c r="N34"/>
  <c r="O33" s="1"/>
  <c r="AD9"/>
  <c r="J28"/>
  <c r="K27" s="1"/>
  <c r="AF9" i="23"/>
  <c r="J30"/>
  <c r="K29" s="1"/>
  <c r="AB5" i="25"/>
  <c r="F26"/>
  <c r="G25" s="1"/>
  <c r="T40" i="24"/>
  <c r="U39" s="1"/>
  <c r="AP19"/>
  <c r="T42" s="1"/>
  <c r="U41" s="1"/>
  <c r="AP19" i="25"/>
  <c r="T42" s="1"/>
  <c r="U41" s="1"/>
  <c r="T40"/>
  <c r="U39" s="1"/>
  <c r="AF7"/>
  <c r="H30"/>
  <c r="I29" s="1"/>
  <c r="P34" i="24"/>
  <c r="Q33" s="1"/>
  <c r="AJ15"/>
  <c r="AB7"/>
  <c r="H28" s="1"/>
  <c r="I27" s="1"/>
  <c r="T38" i="23"/>
  <c r="U37" s="1"/>
  <c r="AN19"/>
  <c r="P34" i="25"/>
  <c r="Q33" s="1"/>
  <c r="AJ15"/>
  <c r="D22" i="23"/>
  <c r="E21"/>
  <c r="AB5"/>
  <c r="D22" i="20"/>
  <c r="E21"/>
  <c r="P36" i="36" l="1"/>
  <c r="Q35" s="1"/>
  <c r="AL15"/>
  <c r="N36" i="49"/>
  <c r="O35" s="1"/>
  <c r="AL13"/>
  <c r="F28"/>
  <c r="G27" s="1"/>
  <c r="AD5"/>
  <c r="L34"/>
  <c r="M33" s="1"/>
  <c r="AJ11"/>
  <c r="J30"/>
  <c r="K29" s="1"/>
  <c r="AF9"/>
  <c r="R40"/>
  <c r="S39" s="1"/>
  <c r="AP17"/>
  <c r="R42" s="1"/>
  <c r="S41" s="1"/>
  <c r="P36"/>
  <c r="Q35" s="1"/>
  <c r="AL15"/>
  <c r="D24"/>
  <c r="E23"/>
  <c r="Z3"/>
  <c r="AB4"/>
  <c r="B28" s="1"/>
  <c r="C27" s="1"/>
  <c r="H28"/>
  <c r="I27" s="1"/>
  <c r="AD7"/>
  <c r="D24" i="46"/>
  <c r="E23"/>
  <c r="AB4"/>
  <c r="C27" s="1"/>
  <c r="AD5"/>
  <c r="F30" s="1"/>
  <c r="G29" s="1"/>
  <c r="AF7"/>
  <c r="H32" s="1"/>
  <c r="I31" s="1"/>
  <c r="J34"/>
  <c r="K33" s="1"/>
  <c r="L36"/>
  <c r="M35" s="1"/>
  <c r="D26" i="37"/>
  <c r="E25"/>
  <c r="AD4"/>
  <c r="B30" s="1"/>
  <c r="C29" s="1"/>
  <c r="AJ11"/>
  <c r="L36" s="1"/>
  <c r="M35" s="1"/>
  <c r="AL13"/>
  <c r="N38" s="1"/>
  <c r="O37" s="1"/>
  <c r="AP15"/>
  <c r="P42" s="1"/>
  <c r="Q41" s="1"/>
  <c r="R40"/>
  <c r="S39" s="1"/>
  <c r="AP17"/>
  <c r="R42" s="1"/>
  <c r="S41" s="1"/>
  <c r="AH9"/>
  <c r="J34" s="1"/>
  <c r="K33" s="1"/>
  <c r="AF7"/>
  <c r="H32" s="1"/>
  <c r="I31" s="1"/>
  <c r="AB5"/>
  <c r="F28" s="1"/>
  <c r="G27" s="1"/>
  <c r="D24" i="36"/>
  <c r="E23"/>
  <c r="AB4"/>
  <c r="B28" s="1"/>
  <c r="C27" s="1"/>
  <c r="AJ11"/>
  <c r="L36" s="1"/>
  <c r="M35" s="1"/>
  <c r="AL13"/>
  <c r="N38" s="1"/>
  <c r="O37" s="1"/>
  <c r="AH9"/>
  <c r="J34" s="1"/>
  <c r="K33" s="1"/>
  <c r="AP17"/>
  <c r="R42" s="1"/>
  <c r="S41" s="1"/>
  <c r="AD5"/>
  <c r="F30" s="1"/>
  <c r="G29" s="1"/>
  <c r="AD7"/>
  <c r="H30" s="1"/>
  <c r="I29" s="1"/>
  <c r="D22" i="24"/>
  <c r="E21"/>
  <c r="Z4"/>
  <c r="B26" s="1"/>
  <c r="C25" s="1"/>
  <c r="AH11" i="23"/>
  <c r="L32"/>
  <c r="M31" s="1"/>
  <c r="F28"/>
  <c r="G27" s="1"/>
  <c r="AD5"/>
  <c r="P36" i="25"/>
  <c r="Q35" s="1"/>
  <c r="AL15"/>
  <c r="H32"/>
  <c r="I31" s="1"/>
  <c r="AH7"/>
  <c r="F28"/>
  <c r="G27" s="1"/>
  <c r="AD5"/>
  <c r="J32" i="23"/>
  <c r="K31" s="1"/>
  <c r="AH9"/>
  <c r="J30" i="25"/>
  <c r="K29" s="1"/>
  <c r="AF9"/>
  <c r="N36"/>
  <c r="O35" s="1"/>
  <c r="AL13"/>
  <c r="R38"/>
  <c r="S37" s="1"/>
  <c r="AN17"/>
  <c r="AL13" i="24"/>
  <c r="N38" s="1"/>
  <c r="O37" s="1"/>
  <c r="P38" i="23"/>
  <c r="Q37" s="1"/>
  <c r="AN15"/>
  <c r="R40"/>
  <c r="S39" s="1"/>
  <c r="AP17"/>
  <c r="R42" s="1"/>
  <c r="S41" s="1"/>
  <c r="H30"/>
  <c r="I29" s="1"/>
  <c r="AF7"/>
  <c r="N34"/>
  <c r="O33" s="1"/>
  <c r="AJ13"/>
  <c r="L34" i="25"/>
  <c r="M33" s="1"/>
  <c r="AJ11"/>
  <c r="AD5" i="24"/>
  <c r="F30" s="1"/>
  <c r="G29" s="1"/>
  <c r="AF9"/>
  <c r="J32" s="1"/>
  <c r="K31" s="1"/>
  <c r="AJ11"/>
  <c r="L36" s="1"/>
  <c r="M35" s="1"/>
  <c r="R38"/>
  <c r="S37" s="1"/>
  <c r="AN17"/>
  <c r="R38" i="20"/>
  <c r="S37" s="1"/>
  <c r="AN17"/>
  <c r="J32"/>
  <c r="K31" s="1"/>
  <c r="AH9"/>
  <c r="P36"/>
  <c r="Q35" s="1"/>
  <c r="AL15"/>
  <c r="D24" i="25"/>
  <c r="E23"/>
  <c r="H30" i="20"/>
  <c r="I29" s="1"/>
  <c r="AF7"/>
  <c r="L34"/>
  <c r="M33" s="1"/>
  <c r="AJ11"/>
  <c r="N36"/>
  <c r="O35" s="1"/>
  <c r="AL13"/>
  <c r="T40" i="23"/>
  <c r="U39" s="1"/>
  <c r="AP19"/>
  <c r="T42" s="1"/>
  <c r="U41" s="1"/>
  <c r="AD7" i="24"/>
  <c r="H30" s="1"/>
  <c r="I29" s="1"/>
  <c r="P36"/>
  <c r="Q35" s="1"/>
  <c r="AL15"/>
  <c r="D24" i="20"/>
  <c r="E23"/>
  <c r="Z3"/>
  <c r="AB4"/>
  <c r="B28" s="1"/>
  <c r="C27" s="1"/>
  <c r="AB4" i="25"/>
  <c r="B28" s="1"/>
  <c r="C27" s="1"/>
  <c r="Z3"/>
  <c r="D24" i="23"/>
  <c r="E23"/>
  <c r="AB4"/>
  <c r="B28" s="1"/>
  <c r="C27" s="1"/>
  <c r="F28" i="20"/>
  <c r="G27" s="1"/>
  <c r="AD5"/>
  <c r="N38" i="46" l="1"/>
  <c r="O37" s="1"/>
  <c r="N40"/>
  <c r="O39" s="1"/>
  <c r="P38"/>
  <c r="Q37" s="1"/>
  <c r="P40"/>
  <c r="Q39" s="1"/>
  <c r="P38" i="36"/>
  <c r="Q37" s="1"/>
  <c r="AN15"/>
  <c r="AB4" i="24"/>
  <c r="B28" s="1"/>
  <c r="C27" s="1"/>
  <c r="R46" i="46"/>
  <c r="S45" s="1"/>
  <c r="R44"/>
  <c r="S43" s="1"/>
  <c r="R48"/>
  <c r="S47" s="1"/>
  <c r="H30" i="49"/>
  <c r="I29" s="1"/>
  <c r="AF7"/>
  <c r="AD4"/>
  <c r="B30" s="1"/>
  <c r="C29" s="1"/>
  <c r="AB3"/>
  <c r="AN15"/>
  <c r="P38"/>
  <c r="Q37" s="1"/>
  <c r="F30"/>
  <c r="G29" s="1"/>
  <c r="AF5"/>
  <c r="N38"/>
  <c r="O37" s="1"/>
  <c r="AN13"/>
  <c r="D26"/>
  <c r="E25"/>
  <c r="J32"/>
  <c r="K31" s="1"/>
  <c r="AH9"/>
  <c r="L36"/>
  <c r="M35" s="1"/>
  <c r="AL11"/>
  <c r="P42" i="46"/>
  <c r="Q41" s="1"/>
  <c r="N42"/>
  <c r="O41" s="1"/>
  <c r="J36"/>
  <c r="K35" s="1"/>
  <c r="H34"/>
  <c r="I33" s="1"/>
  <c r="D26"/>
  <c r="E25"/>
  <c r="AF5"/>
  <c r="F32" s="1"/>
  <c r="G31" s="1"/>
  <c r="AD4"/>
  <c r="C29" s="1"/>
  <c r="AD5" i="37"/>
  <c r="F30" s="1"/>
  <c r="G29" s="1"/>
  <c r="AH7"/>
  <c r="H34" s="1"/>
  <c r="I33" s="1"/>
  <c r="AJ9"/>
  <c r="J36" s="1"/>
  <c r="K35" s="1"/>
  <c r="AN13"/>
  <c r="N40" s="1"/>
  <c r="O39" s="1"/>
  <c r="AL11"/>
  <c r="L38" s="1"/>
  <c r="M37" s="1"/>
  <c r="D28"/>
  <c r="E27"/>
  <c r="AF4"/>
  <c r="B32" s="1"/>
  <c r="C31" s="1"/>
  <c r="AF7" i="36"/>
  <c r="H32" s="1"/>
  <c r="I31" s="1"/>
  <c r="AF5"/>
  <c r="AJ9"/>
  <c r="AN13"/>
  <c r="AL11"/>
  <c r="D26"/>
  <c r="E25"/>
  <c r="AD4"/>
  <c r="B30" s="1"/>
  <c r="C29" s="1"/>
  <c r="D24" i="24"/>
  <c r="E23"/>
  <c r="L34" i="23"/>
  <c r="M33" s="1"/>
  <c r="AJ11"/>
  <c r="F30" i="20"/>
  <c r="G29" s="1"/>
  <c r="AF5"/>
  <c r="AB3" i="24"/>
  <c r="AD4"/>
  <c r="B30" s="1"/>
  <c r="C29" s="1"/>
  <c r="AD4" i="23"/>
  <c r="B30" s="1"/>
  <c r="C29" s="1"/>
  <c r="AB3"/>
  <c r="D26" i="25"/>
  <c r="E25"/>
  <c r="AB3"/>
  <c r="AD4"/>
  <c r="B30" s="1"/>
  <c r="C29" s="1"/>
  <c r="AD4" i="20"/>
  <c r="B30" s="1"/>
  <c r="C29" s="1"/>
  <c r="AB3"/>
  <c r="AN15"/>
  <c r="P38"/>
  <c r="Q37" s="1"/>
  <c r="J34"/>
  <c r="K33" s="1"/>
  <c r="AJ9"/>
  <c r="R40"/>
  <c r="S39" s="1"/>
  <c r="AP17"/>
  <c r="R42" s="1"/>
  <c r="S41" s="1"/>
  <c r="R40" i="24"/>
  <c r="S39" s="1"/>
  <c r="AP17"/>
  <c r="R42" s="1"/>
  <c r="S41" s="1"/>
  <c r="AL11"/>
  <c r="L38" s="1"/>
  <c r="M37" s="1"/>
  <c r="AH9"/>
  <c r="J34" s="1"/>
  <c r="K33" s="1"/>
  <c r="AF5"/>
  <c r="F32" s="1"/>
  <c r="G31" s="1"/>
  <c r="L36" i="25"/>
  <c r="M35" s="1"/>
  <c r="AL11"/>
  <c r="N36" i="23"/>
  <c r="O35" s="1"/>
  <c r="AL13"/>
  <c r="H32"/>
  <c r="I31" s="1"/>
  <c r="AH7"/>
  <c r="P40"/>
  <c r="Q39" s="1"/>
  <c r="AP15"/>
  <c r="P42" s="1"/>
  <c r="Q41" s="1"/>
  <c r="AN13" i="24"/>
  <c r="N40" s="1"/>
  <c r="O39" s="1"/>
  <c r="R40" i="25"/>
  <c r="S39" s="1"/>
  <c r="AP17"/>
  <c r="R42" s="1"/>
  <c r="S41" s="1"/>
  <c r="N38"/>
  <c r="O37" s="1"/>
  <c r="AN13"/>
  <c r="J32"/>
  <c r="K31" s="1"/>
  <c r="AH9"/>
  <c r="J34" i="23"/>
  <c r="K33" s="1"/>
  <c r="AJ9"/>
  <c r="F30" i="25"/>
  <c r="G29" s="1"/>
  <c r="AF5"/>
  <c r="H34"/>
  <c r="I33" s="1"/>
  <c r="AJ7"/>
  <c r="D26" i="23"/>
  <c r="E25"/>
  <c r="D26" i="20"/>
  <c r="E25"/>
  <c r="P38" i="24"/>
  <c r="Q37" s="1"/>
  <c r="AN15"/>
  <c r="AF7"/>
  <c r="H32" s="1"/>
  <c r="I31" s="1"/>
  <c r="N38" i="20"/>
  <c r="O37" s="1"/>
  <c r="AN13"/>
  <c r="L36"/>
  <c r="M35" s="1"/>
  <c r="AL11"/>
  <c r="H32"/>
  <c r="I31" s="1"/>
  <c r="AH7"/>
  <c r="AN15" i="25"/>
  <c r="P38"/>
  <c r="Q37" s="1"/>
  <c r="F30" i="23"/>
  <c r="G29" s="1"/>
  <c r="AF5"/>
  <c r="L38" i="46" l="1"/>
  <c r="M37" s="1"/>
  <c r="L40"/>
  <c r="M39" s="1"/>
  <c r="P40" i="36"/>
  <c r="Q39" s="1"/>
  <c r="AP15"/>
  <c r="P42" s="1"/>
  <c r="Q41" s="1"/>
  <c r="N40" i="49"/>
  <c r="O39" s="1"/>
  <c r="AP13"/>
  <c r="N42" s="1"/>
  <c r="O41" s="1"/>
  <c r="F32"/>
  <c r="G31" s="1"/>
  <c r="AH5"/>
  <c r="P40"/>
  <c r="Q39" s="1"/>
  <c r="AP15"/>
  <c r="P42" s="1"/>
  <c r="Q41" s="1"/>
  <c r="L38"/>
  <c r="M37" s="1"/>
  <c r="AN11"/>
  <c r="J34"/>
  <c r="K33" s="1"/>
  <c r="AJ9"/>
  <c r="D28"/>
  <c r="E27"/>
  <c r="AD3"/>
  <c r="AF4"/>
  <c r="B32" s="1"/>
  <c r="C31" s="1"/>
  <c r="H32"/>
  <c r="I31" s="1"/>
  <c r="AH7"/>
  <c r="F34" i="46"/>
  <c r="G33" s="1"/>
  <c r="D28"/>
  <c r="E27"/>
  <c r="AF4"/>
  <c r="C31" s="1"/>
  <c r="L42"/>
  <c r="M41" s="1"/>
  <c r="D30" i="37"/>
  <c r="E29"/>
  <c r="AH4"/>
  <c r="B34" s="1"/>
  <c r="C33" s="1"/>
  <c r="AN11"/>
  <c r="AP13"/>
  <c r="N42" s="1"/>
  <c r="O41" s="1"/>
  <c r="AL9"/>
  <c r="AJ7"/>
  <c r="AF5"/>
  <c r="F32" s="1"/>
  <c r="G31" s="1"/>
  <c r="D28" i="36"/>
  <c r="E27"/>
  <c r="AF4"/>
  <c r="B32" s="1"/>
  <c r="C31" s="1"/>
  <c r="L38"/>
  <c r="M37" s="1"/>
  <c r="AN11"/>
  <c r="N40"/>
  <c r="O39" s="1"/>
  <c r="AP13"/>
  <c r="N42" s="1"/>
  <c r="O41" s="1"/>
  <c r="AL9"/>
  <c r="J36"/>
  <c r="K35" s="1"/>
  <c r="F32"/>
  <c r="G31" s="1"/>
  <c r="AH5"/>
  <c r="AH7"/>
  <c r="E25" i="24"/>
  <c r="D26"/>
  <c r="L36" i="23"/>
  <c r="M35" s="1"/>
  <c r="AL11"/>
  <c r="P40" i="25"/>
  <c r="Q39" s="1"/>
  <c r="AP15"/>
  <c r="P42" s="1"/>
  <c r="Q41" s="1"/>
  <c r="AH5" i="23"/>
  <c r="F32"/>
  <c r="G31" s="1"/>
  <c r="AH7" i="24"/>
  <c r="H34" s="1"/>
  <c r="I33" s="1"/>
  <c r="H36" i="25"/>
  <c r="I35" s="1"/>
  <c r="AL7"/>
  <c r="F32"/>
  <c r="G31" s="1"/>
  <c r="AH5"/>
  <c r="J36" i="23"/>
  <c r="K35" s="1"/>
  <c r="AL9"/>
  <c r="J34" i="25"/>
  <c r="K33" s="1"/>
  <c r="AJ9"/>
  <c r="N40"/>
  <c r="O39" s="1"/>
  <c r="AP13"/>
  <c r="N42" s="1"/>
  <c r="O41" s="1"/>
  <c r="AP13" i="24"/>
  <c r="N42" s="1"/>
  <c r="O41" s="1"/>
  <c r="H34" i="23"/>
  <c r="I33" s="1"/>
  <c r="AJ7"/>
  <c r="N38"/>
  <c r="O37" s="1"/>
  <c r="AN13"/>
  <c r="L38" i="25"/>
  <c r="M37" s="1"/>
  <c r="AN11"/>
  <c r="AH5" i="24"/>
  <c r="F34" s="1"/>
  <c r="G33" s="1"/>
  <c r="AJ9"/>
  <c r="J36" s="1"/>
  <c r="K35" s="1"/>
  <c r="AN11"/>
  <c r="L40" s="1"/>
  <c r="M39" s="1"/>
  <c r="J36" i="20"/>
  <c r="K35" s="1"/>
  <c r="AL9"/>
  <c r="D28" i="25"/>
  <c r="E27"/>
  <c r="D28" i="24"/>
  <c r="E27"/>
  <c r="H34" i="20"/>
  <c r="I33" s="1"/>
  <c r="AJ7"/>
  <c r="L38"/>
  <c r="M37" s="1"/>
  <c r="AN11"/>
  <c r="N40"/>
  <c r="O39" s="1"/>
  <c r="AP13"/>
  <c r="N42" s="1"/>
  <c r="O41" s="1"/>
  <c r="P40" i="24"/>
  <c r="Q39" s="1"/>
  <c r="AP15"/>
  <c r="P42" s="1"/>
  <c r="Q41" s="1"/>
  <c r="P40" i="20"/>
  <c r="Q39" s="1"/>
  <c r="AP15"/>
  <c r="P42" s="1"/>
  <c r="Q41" s="1"/>
  <c r="D28"/>
  <c r="E27"/>
  <c r="AD3"/>
  <c r="AF4"/>
  <c r="B32" s="1"/>
  <c r="C31" s="1"/>
  <c r="AF4" i="25"/>
  <c r="B32" s="1"/>
  <c r="C31" s="1"/>
  <c r="AD3"/>
  <c r="D28" i="23"/>
  <c r="E27"/>
  <c r="AD3"/>
  <c r="AF4"/>
  <c r="B32" s="1"/>
  <c r="C31" s="1"/>
  <c r="AF4" i="24"/>
  <c r="B32" s="1"/>
  <c r="C31" s="1"/>
  <c r="AD3"/>
  <c r="F32" i="20"/>
  <c r="G31" s="1"/>
  <c r="AH5"/>
  <c r="H36" i="46" l="1"/>
  <c r="I35" s="1"/>
  <c r="H40"/>
  <c r="I39" s="1"/>
  <c r="J38"/>
  <c r="K37" s="1"/>
  <c r="J40"/>
  <c r="K39" s="1"/>
  <c r="P46"/>
  <c r="Q45" s="1"/>
  <c r="P44"/>
  <c r="Q43" s="1"/>
  <c r="N46"/>
  <c r="O45" s="1"/>
  <c r="N44"/>
  <c r="O43" s="1"/>
  <c r="P48"/>
  <c r="Q47" s="1"/>
  <c r="N48"/>
  <c r="O47" s="1"/>
  <c r="H34" i="49"/>
  <c r="I33" s="1"/>
  <c r="AJ7"/>
  <c r="AH4"/>
  <c r="B34" s="1"/>
  <c r="C33" s="1"/>
  <c r="AF3"/>
  <c r="F34"/>
  <c r="G33" s="1"/>
  <c r="AJ5"/>
  <c r="D30"/>
  <c r="E29"/>
  <c r="AL9"/>
  <c r="J36"/>
  <c r="K35" s="1"/>
  <c r="AP11"/>
  <c r="L42" s="1"/>
  <c r="M41" s="1"/>
  <c r="L40"/>
  <c r="M39" s="1"/>
  <c r="J42" i="46"/>
  <c r="K41" s="1"/>
  <c r="H38"/>
  <c r="I37" s="1"/>
  <c r="B34"/>
  <c r="C33" s="1"/>
  <c r="D30"/>
  <c r="E29"/>
  <c r="AH5" i="37"/>
  <c r="H36"/>
  <c r="I35" s="1"/>
  <c r="AL7"/>
  <c r="AP11"/>
  <c r="L42" s="1"/>
  <c r="M41" s="1"/>
  <c r="L40"/>
  <c r="M39" s="1"/>
  <c r="D32"/>
  <c r="E31"/>
  <c r="J38"/>
  <c r="K37" s="1"/>
  <c r="AN9"/>
  <c r="AJ4"/>
  <c r="B36" s="1"/>
  <c r="C35" s="1"/>
  <c r="AH3"/>
  <c r="H34" i="36"/>
  <c r="I33" s="1"/>
  <c r="AJ7"/>
  <c r="F34"/>
  <c r="G33" s="1"/>
  <c r="AJ5"/>
  <c r="AP11"/>
  <c r="L42" s="1"/>
  <c r="M41" s="1"/>
  <c r="L40"/>
  <c r="M39" s="1"/>
  <c r="D30"/>
  <c r="E29"/>
  <c r="J38"/>
  <c r="K37" s="1"/>
  <c r="AN9"/>
  <c r="AH4"/>
  <c r="B34" s="1"/>
  <c r="C33" s="1"/>
  <c r="AF3"/>
  <c r="L38" i="23"/>
  <c r="M37" s="1"/>
  <c r="AN11"/>
  <c r="D30"/>
  <c r="E29"/>
  <c r="D30" i="20"/>
  <c r="E29"/>
  <c r="F34"/>
  <c r="G33" s="1"/>
  <c r="AJ5"/>
  <c r="D30" i="24"/>
  <c r="E29"/>
  <c r="AF3"/>
  <c r="AH4"/>
  <c r="B34" s="1"/>
  <c r="C33" s="1"/>
  <c r="AH4" i="23"/>
  <c r="B34" s="1"/>
  <c r="C33" s="1"/>
  <c r="AF3"/>
  <c r="D30" i="25"/>
  <c r="E29"/>
  <c r="AF3"/>
  <c r="AH4"/>
  <c r="B34" s="1"/>
  <c r="C33" s="1"/>
  <c r="AH4" i="20"/>
  <c r="B34" s="1"/>
  <c r="C33" s="1"/>
  <c r="AF3"/>
  <c r="J38"/>
  <c r="K37" s="1"/>
  <c r="AN9"/>
  <c r="AP11" i="24"/>
  <c r="L42" s="1"/>
  <c r="M41" s="1"/>
  <c r="AL9"/>
  <c r="J38" s="1"/>
  <c r="K37" s="1"/>
  <c r="AJ5"/>
  <c r="AP11" i="25"/>
  <c r="L42" s="1"/>
  <c r="M41" s="1"/>
  <c r="L40"/>
  <c r="M39" s="1"/>
  <c r="AP13" i="23"/>
  <c r="N42" s="1"/>
  <c r="O41" s="1"/>
  <c r="N40"/>
  <c r="O39" s="1"/>
  <c r="AL7"/>
  <c r="H36"/>
  <c r="I35" s="1"/>
  <c r="AL9" i="25"/>
  <c r="J36"/>
  <c r="K35" s="1"/>
  <c r="AN9" i="23"/>
  <c r="J38"/>
  <c r="K37" s="1"/>
  <c r="AJ5" i="25"/>
  <c r="F34"/>
  <c r="G33" s="1"/>
  <c r="AN7"/>
  <c r="H38"/>
  <c r="I37" s="1"/>
  <c r="AJ7" i="24"/>
  <c r="H36" s="1"/>
  <c r="I35" s="1"/>
  <c r="F34" i="23"/>
  <c r="G33" s="1"/>
  <c r="AJ5"/>
  <c r="L40" i="20"/>
  <c r="M39" s="1"/>
  <c r="AP11"/>
  <c r="L42" s="1"/>
  <c r="M41" s="1"/>
  <c r="H36"/>
  <c r="I35" s="1"/>
  <c r="AL7"/>
  <c r="F36" i="46" l="1"/>
  <c r="G35" s="1"/>
  <c r="L46"/>
  <c r="M45" s="1"/>
  <c r="L44"/>
  <c r="M43" s="1"/>
  <c r="J38" i="49"/>
  <c r="K37" s="1"/>
  <c r="AN9"/>
  <c r="F36"/>
  <c r="G35" s="1"/>
  <c r="AL5"/>
  <c r="D32"/>
  <c r="E31"/>
  <c r="AH3"/>
  <c r="AJ4"/>
  <c r="B36" s="1"/>
  <c r="C35" s="1"/>
  <c r="H36"/>
  <c r="I35" s="1"/>
  <c r="AL7"/>
  <c r="D32" i="46"/>
  <c r="E31"/>
  <c r="AJ4"/>
  <c r="H42"/>
  <c r="I41" s="1"/>
  <c r="D34" i="37"/>
  <c r="E33"/>
  <c r="AJ3"/>
  <c r="AL4"/>
  <c r="B38" s="1"/>
  <c r="C37" s="1"/>
  <c r="J40"/>
  <c r="K39" s="1"/>
  <c r="AP9"/>
  <c r="J42" s="1"/>
  <c r="K41" s="1"/>
  <c r="H38"/>
  <c r="I37" s="1"/>
  <c r="AN7"/>
  <c r="F34"/>
  <c r="G33" s="1"/>
  <c r="AJ5"/>
  <c r="D32" i="36"/>
  <c r="E31"/>
  <c r="AH3"/>
  <c r="AJ4"/>
  <c r="B36" s="1"/>
  <c r="C35" s="1"/>
  <c r="J40"/>
  <c r="K39" s="1"/>
  <c r="AP9"/>
  <c r="J42" s="1"/>
  <c r="K41" s="1"/>
  <c r="F36"/>
  <c r="G35" s="1"/>
  <c r="AL5"/>
  <c r="H36"/>
  <c r="I35" s="1"/>
  <c r="AL7"/>
  <c r="L40" i="23"/>
  <c r="M39" s="1"/>
  <c r="AP11"/>
  <c r="L42" s="1"/>
  <c r="M41" s="1"/>
  <c r="F36"/>
  <c r="G35" s="1"/>
  <c r="AL5"/>
  <c r="AL7" i="24"/>
  <c r="J40" i="20"/>
  <c r="K39" s="1"/>
  <c r="AP9"/>
  <c r="J42" s="1"/>
  <c r="K41" s="1"/>
  <c r="D32" i="25"/>
  <c r="E31"/>
  <c r="D32" i="24"/>
  <c r="E31"/>
  <c r="H38" i="20"/>
  <c r="I37" s="1"/>
  <c r="AN7"/>
  <c r="H40" i="25"/>
  <c r="I39" s="1"/>
  <c r="AP7"/>
  <c r="H42" s="1"/>
  <c r="I41" s="1"/>
  <c r="F36"/>
  <c r="G35" s="1"/>
  <c r="AL5"/>
  <c r="J40" i="23"/>
  <c r="K39" s="1"/>
  <c r="AP9"/>
  <c r="J42" s="1"/>
  <c r="K41" s="1"/>
  <c r="J38" i="25"/>
  <c r="K37" s="1"/>
  <c r="AN9"/>
  <c r="H38" i="23"/>
  <c r="I37" s="1"/>
  <c r="AN7"/>
  <c r="F36" i="24"/>
  <c r="G35" s="1"/>
  <c r="AL5"/>
  <c r="AN9"/>
  <c r="D32" i="20"/>
  <c r="E31"/>
  <c r="AH3"/>
  <c r="AJ4"/>
  <c r="B36" s="1"/>
  <c r="C35" s="1"/>
  <c r="AJ4" i="25"/>
  <c r="B36" s="1"/>
  <c r="C35" s="1"/>
  <c r="AH3"/>
  <c r="D32" i="23"/>
  <c r="E31"/>
  <c r="AH3"/>
  <c r="AJ4"/>
  <c r="B36" s="1"/>
  <c r="C35" s="1"/>
  <c r="AJ4" i="24"/>
  <c r="B36" s="1"/>
  <c r="C35" s="1"/>
  <c r="AH3"/>
  <c r="F36" i="20"/>
  <c r="G35" s="1"/>
  <c r="AL5"/>
  <c r="F40" i="46" l="1"/>
  <c r="G39" s="1"/>
  <c r="F38"/>
  <c r="G37" s="1"/>
  <c r="B36"/>
  <c r="C35" s="1"/>
  <c r="AL4"/>
  <c r="J46"/>
  <c r="K45" s="1"/>
  <c r="J44"/>
  <c r="K43" s="1"/>
  <c r="J48"/>
  <c r="K47" s="1"/>
  <c r="H38" i="49"/>
  <c r="I37" s="1"/>
  <c r="AN7"/>
  <c r="AL4"/>
  <c r="B38" s="1"/>
  <c r="C37" s="1"/>
  <c r="AJ3"/>
  <c r="F38"/>
  <c r="G37" s="1"/>
  <c r="AN5"/>
  <c r="J40"/>
  <c r="K39" s="1"/>
  <c r="AP9"/>
  <c r="J42" s="1"/>
  <c r="K41" s="1"/>
  <c r="D34"/>
  <c r="E33"/>
  <c r="D34" i="46"/>
  <c r="E33"/>
  <c r="F42"/>
  <c r="G41" s="1"/>
  <c r="F36" i="37"/>
  <c r="G35" s="1"/>
  <c r="AL5"/>
  <c r="H40"/>
  <c r="I39" s="1"/>
  <c r="AP7"/>
  <c r="H42" s="1"/>
  <c r="I41" s="1"/>
  <c r="D36"/>
  <c r="E35"/>
  <c r="AN4"/>
  <c r="B40" s="1"/>
  <c r="C39" s="1"/>
  <c r="AL3"/>
  <c r="H38" i="36"/>
  <c r="I37" s="1"/>
  <c r="AN7"/>
  <c r="F38"/>
  <c r="G37" s="1"/>
  <c r="AN5"/>
  <c r="D34"/>
  <c r="E33"/>
  <c r="AL4"/>
  <c r="B38" s="1"/>
  <c r="C37" s="1"/>
  <c r="AJ3"/>
  <c r="D34" i="23"/>
  <c r="E33"/>
  <c r="F38" i="20"/>
  <c r="G37" s="1"/>
  <c r="AN5"/>
  <c r="D34" i="24"/>
  <c r="E33"/>
  <c r="AJ3"/>
  <c r="AL4"/>
  <c r="B38" s="1"/>
  <c r="C37" s="1"/>
  <c r="AL4" i="23"/>
  <c r="B38" s="1"/>
  <c r="C37" s="1"/>
  <c r="AJ3"/>
  <c r="D34" i="25"/>
  <c r="E33"/>
  <c r="AJ3"/>
  <c r="AL4"/>
  <c r="B38" s="1"/>
  <c r="C37" s="1"/>
  <c r="AL4" i="20"/>
  <c r="B38" s="1"/>
  <c r="C37" s="1"/>
  <c r="AJ3"/>
  <c r="J40" i="24"/>
  <c r="K39" s="1"/>
  <c r="AP9"/>
  <c r="J42" s="1"/>
  <c r="K41" s="1"/>
  <c r="F38"/>
  <c r="G37" s="1"/>
  <c r="AN5"/>
  <c r="H40" i="23"/>
  <c r="I39" s="1"/>
  <c r="AP7"/>
  <c r="H42" s="1"/>
  <c r="I41" s="1"/>
  <c r="J40" i="25"/>
  <c r="K39" s="1"/>
  <c r="AP9"/>
  <c r="J42" s="1"/>
  <c r="K41" s="1"/>
  <c r="F38"/>
  <c r="G37" s="1"/>
  <c r="AN5"/>
  <c r="H38" i="24"/>
  <c r="I37" s="1"/>
  <c r="AN7"/>
  <c r="F38" i="23"/>
  <c r="G37" s="1"/>
  <c r="AN5"/>
  <c r="D34" i="20"/>
  <c r="E33"/>
  <c r="H40"/>
  <c r="I39" s="1"/>
  <c r="AP7"/>
  <c r="H42" s="1"/>
  <c r="I41" s="1"/>
  <c r="AN4" i="46" l="1"/>
  <c r="B38"/>
  <c r="C37" s="1"/>
  <c r="E37" s="1"/>
  <c r="H44"/>
  <c r="I43" s="1"/>
  <c r="F40" i="49"/>
  <c r="G39" s="1"/>
  <c r="AP5"/>
  <c r="F42" s="1"/>
  <c r="G41" s="1"/>
  <c r="D36"/>
  <c r="E35"/>
  <c r="AL3"/>
  <c r="AN4"/>
  <c r="B40" s="1"/>
  <c r="C39" s="1"/>
  <c r="H40"/>
  <c r="I39" s="1"/>
  <c r="AP7"/>
  <c r="H42" s="1"/>
  <c r="I41" s="1"/>
  <c r="D36" i="46"/>
  <c r="E35"/>
  <c r="D38" i="37"/>
  <c r="E37"/>
  <c r="AN3"/>
  <c r="AP4"/>
  <c r="B42" s="1"/>
  <c r="C41" s="1"/>
  <c r="F38"/>
  <c r="G37" s="1"/>
  <c r="AN5"/>
  <c r="D36" i="36"/>
  <c r="E35"/>
  <c r="AL3"/>
  <c r="AN4"/>
  <c r="B40" s="1"/>
  <c r="C39" s="1"/>
  <c r="F40"/>
  <c r="G39" s="1"/>
  <c r="AP5"/>
  <c r="F42" s="1"/>
  <c r="G41" s="1"/>
  <c r="H40"/>
  <c r="I39" s="1"/>
  <c r="AP7"/>
  <c r="H42" s="1"/>
  <c r="I41" s="1"/>
  <c r="AP5" i="23"/>
  <c r="F42" s="1"/>
  <c r="G41" s="1"/>
  <c r="F40"/>
  <c r="G39" s="1"/>
  <c r="H40" i="24"/>
  <c r="I39" s="1"/>
  <c r="AP7"/>
  <c r="H42" s="1"/>
  <c r="I41" s="1"/>
  <c r="D36" i="25"/>
  <c r="E35"/>
  <c r="D36" i="24"/>
  <c r="E35"/>
  <c r="F40" i="25"/>
  <c r="G39" s="1"/>
  <c r="AP5"/>
  <c r="F42" s="1"/>
  <c r="G41" s="1"/>
  <c r="F40" i="24"/>
  <c r="G39" s="1"/>
  <c r="AP5"/>
  <c r="F42" s="1"/>
  <c r="G41" s="1"/>
  <c r="D36" i="20"/>
  <c r="E35"/>
  <c r="AL3"/>
  <c r="AN4"/>
  <c r="B40" s="1"/>
  <c r="C39" s="1"/>
  <c r="AN4" i="25"/>
  <c r="B40" s="1"/>
  <c r="C39" s="1"/>
  <c r="AL3"/>
  <c r="D36" i="23"/>
  <c r="E35"/>
  <c r="AL3"/>
  <c r="AN4"/>
  <c r="B40" s="1"/>
  <c r="C39" s="1"/>
  <c r="AN4" i="24"/>
  <c r="B40" s="1"/>
  <c r="C39" s="1"/>
  <c r="AL3"/>
  <c r="F40" i="20"/>
  <c r="G39" s="1"/>
  <c r="AP5"/>
  <c r="F42" s="1"/>
  <c r="G41" s="1"/>
  <c r="AP4" i="46" l="1"/>
  <c r="B40"/>
  <c r="B42"/>
  <c r="C41" s="1"/>
  <c r="AT5"/>
  <c r="F44"/>
  <c r="G43" s="1"/>
  <c r="H46"/>
  <c r="I45" s="1"/>
  <c r="H48"/>
  <c r="I47" s="1"/>
  <c r="AP4" i="49"/>
  <c r="B42" s="1"/>
  <c r="C41" s="1"/>
  <c r="AN3"/>
  <c r="D38"/>
  <c r="E37"/>
  <c r="AR4" i="46"/>
  <c r="D38"/>
  <c r="F40" i="37"/>
  <c r="G39" s="1"/>
  <c r="AP5"/>
  <c r="F42" s="1"/>
  <c r="G41" s="1"/>
  <c r="D40"/>
  <c r="E39"/>
  <c r="AP3"/>
  <c r="D38" i="36"/>
  <c r="E37"/>
  <c r="AP4"/>
  <c r="B42" s="1"/>
  <c r="C41" s="1"/>
  <c r="AN3"/>
  <c r="D38" i="24"/>
  <c r="E37"/>
  <c r="AN3"/>
  <c r="AP4"/>
  <c r="B42" s="1"/>
  <c r="C41" s="1"/>
  <c r="AP4" i="23"/>
  <c r="B42" s="1"/>
  <c r="C41" s="1"/>
  <c r="AN3"/>
  <c r="D38" i="25"/>
  <c r="E37"/>
  <c r="AN3"/>
  <c r="AP4"/>
  <c r="B42" s="1"/>
  <c r="C41" s="1"/>
  <c r="AP4" i="20"/>
  <c r="B42" s="1"/>
  <c r="C41" s="1"/>
  <c r="AN3"/>
  <c r="D38" i="23"/>
  <c r="E37"/>
  <c r="D38" i="20"/>
  <c r="E37"/>
  <c r="F46" i="46" l="1"/>
  <c r="G45" s="1"/>
  <c r="AV5"/>
  <c r="F48" s="1"/>
  <c r="G47" s="1"/>
  <c r="D40"/>
  <c r="C39"/>
  <c r="E39" s="1"/>
  <c r="AT4"/>
  <c r="B46" s="1"/>
  <c r="C45" s="1"/>
  <c r="B44"/>
  <c r="C43" s="1"/>
  <c r="AV4"/>
  <c r="D40" i="49"/>
  <c r="E39"/>
  <c r="AP3"/>
  <c r="D42" i="46"/>
  <c r="E41"/>
  <c r="E41" i="37"/>
  <c r="D42"/>
  <c r="D40" i="36"/>
  <c r="E39"/>
  <c r="AP3"/>
  <c r="D40" i="25"/>
  <c r="E39"/>
  <c r="D40" i="24"/>
  <c r="E39"/>
  <c r="D40" i="20"/>
  <c r="E39"/>
  <c r="AP3"/>
  <c r="AP3" i="25"/>
  <c r="D40" i="23"/>
  <c r="E39"/>
  <c r="AP3"/>
  <c r="AP3" i="24"/>
  <c r="B48" i="46" l="1"/>
  <c r="C47" s="1"/>
  <c r="E47" s="1"/>
  <c r="E45"/>
  <c r="D46"/>
  <c r="E41" i="49"/>
  <c r="D42"/>
  <c r="D44" i="46"/>
  <c r="E43"/>
  <c r="E41" i="36"/>
  <c r="D42"/>
  <c r="D42" i="24"/>
  <c r="E41"/>
  <c r="D42" i="23"/>
  <c r="E41"/>
  <c r="E41" i="25"/>
  <c r="D42"/>
  <c r="E41" i="20"/>
  <c r="D42"/>
  <c r="D48" i="46" l="1"/>
  <c r="G11" i="74"/>
  <c r="H10" s="1"/>
  <c r="E9"/>
  <c r="F8" s="1"/>
  <c r="C7"/>
  <c r="D6" s="1"/>
  <c r="A5"/>
  <c r="O12"/>
  <c r="K8"/>
  <c r="M8" s="1"/>
  <c r="O8" s="1"/>
  <c r="G17" s="1"/>
  <c r="H16" s="1"/>
  <c r="I6"/>
  <c r="K6" s="1"/>
  <c r="M6" s="1"/>
  <c r="O6" s="1"/>
  <c r="Q6" s="1"/>
  <c r="S6" s="1"/>
  <c r="U6" s="1"/>
  <c r="W6" s="1"/>
  <c r="Y6" s="1"/>
  <c r="AA6" s="1"/>
  <c r="AC6" s="1"/>
  <c r="AE6" s="1"/>
  <c r="AG6" s="1"/>
  <c r="E35" s="1"/>
  <c r="F34" s="1"/>
  <c r="B4"/>
  <c r="G4"/>
  <c r="C9" s="1"/>
  <c r="D8" s="1"/>
  <c r="E3"/>
  <c r="A7" s="1"/>
  <c r="B6" s="1"/>
  <c r="AE35"/>
  <c r="AF34" s="1"/>
  <c r="AC33"/>
  <c r="AD32" s="1"/>
  <c r="AA31"/>
  <c r="AG30"/>
  <c r="AC35" s="1"/>
  <c r="AD34" s="1"/>
  <c r="AB30"/>
  <c r="Y29"/>
  <c r="AE28"/>
  <c r="AA33" s="1"/>
  <c r="AB32" s="1"/>
  <c r="Z28"/>
  <c r="W27"/>
  <c r="AC26"/>
  <c r="Y31" s="1"/>
  <c r="Z30" s="1"/>
  <c r="X26"/>
  <c r="U25"/>
  <c r="AA24"/>
  <c r="AC24" s="1"/>
  <c r="V24"/>
  <c r="S23"/>
  <c r="Y22"/>
  <c r="AA22" s="1"/>
  <c r="T22"/>
  <c r="Q21"/>
  <c r="W20"/>
  <c r="S25" s="1"/>
  <c r="T24" s="1"/>
  <c r="R20"/>
  <c r="O19"/>
  <c r="U18"/>
  <c r="Q23" s="1"/>
  <c r="R22" s="1"/>
  <c r="P18"/>
  <c r="M17"/>
  <c r="S16"/>
  <c r="U16" s="1"/>
  <c r="N16"/>
  <c r="K15"/>
  <c r="Q14"/>
  <c r="S14" s="1"/>
  <c r="L14"/>
  <c r="I13"/>
  <c r="K17"/>
  <c r="L16" s="1"/>
  <c r="J12"/>
  <c r="M10"/>
  <c r="I15" s="1"/>
  <c r="J14" s="1"/>
  <c r="W18" l="1"/>
  <c r="Y18" s="1"/>
  <c r="E11"/>
  <c r="F10" s="1"/>
  <c r="E15"/>
  <c r="F14" s="1"/>
  <c r="E19"/>
  <c r="F18" s="1"/>
  <c r="E23"/>
  <c r="F22" s="1"/>
  <c r="E27"/>
  <c r="F26" s="1"/>
  <c r="E31"/>
  <c r="F30" s="1"/>
  <c r="G13"/>
  <c r="H12" s="1"/>
  <c r="E13"/>
  <c r="F12" s="1"/>
  <c r="E17"/>
  <c r="F16" s="1"/>
  <c r="E21"/>
  <c r="F20" s="1"/>
  <c r="E25"/>
  <c r="F24" s="1"/>
  <c r="E29"/>
  <c r="F28" s="1"/>
  <c r="E33"/>
  <c r="F32" s="1"/>
  <c r="G15"/>
  <c r="H14" s="1"/>
  <c r="O10"/>
  <c r="Q8"/>
  <c r="G19" s="1"/>
  <c r="H18" s="1"/>
  <c r="G3"/>
  <c r="I4"/>
  <c r="C11" s="1"/>
  <c r="D10" s="1"/>
  <c r="M21"/>
  <c r="N20" s="1"/>
  <c r="U14"/>
  <c r="W31"/>
  <c r="X30" s="1"/>
  <c r="AE24"/>
  <c r="O23"/>
  <c r="P22" s="1"/>
  <c r="W16"/>
  <c r="Q27"/>
  <c r="R26" s="1"/>
  <c r="AA18"/>
  <c r="U29"/>
  <c r="V28" s="1"/>
  <c r="AC22"/>
  <c r="Q12"/>
  <c r="M19"/>
  <c r="N18" s="1"/>
  <c r="Y20"/>
  <c r="O21"/>
  <c r="P20" s="1"/>
  <c r="Q25"/>
  <c r="R24" s="1"/>
  <c r="AE26"/>
  <c r="U27"/>
  <c r="V26" s="1"/>
  <c r="AG28"/>
  <c r="AA35" s="1"/>
  <c r="AB34" s="1"/>
  <c r="W29"/>
  <c r="X28" s="1"/>
  <c r="A9" l="1"/>
  <c r="B8" s="1"/>
  <c r="S8"/>
  <c r="K4"/>
  <c r="I3"/>
  <c r="A11" s="1"/>
  <c r="B10" s="1"/>
  <c r="AG26"/>
  <c r="Y35" s="1"/>
  <c r="Z34" s="1"/>
  <c r="Y33"/>
  <c r="Z32" s="1"/>
  <c r="Q10"/>
  <c r="I17"/>
  <c r="J16" s="1"/>
  <c r="S27"/>
  <c r="T26" s="1"/>
  <c r="AA20"/>
  <c r="K19"/>
  <c r="L18" s="1"/>
  <c r="S12"/>
  <c r="U31"/>
  <c r="V30" s="1"/>
  <c r="AE22"/>
  <c r="Q29"/>
  <c r="R28" s="1"/>
  <c r="AC18"/>
  <c r="O25"/>
  <c r="P24" s="1"/>
  <c r="Y16"/>
  <c r="W33"/>
  <c r="X32" s="1"/>
  <c r="AG24"/>
  <c r="W35" s="1"/>
  <c r="X34" s="1"/>
  <c r="M23"/>
  <c r="N22" s="1"/>
  <c r="W14"/>
  <c r="M4" l="1"/>
  <c r="C13"/>
  <c r="D12" s="1"/>
  <c r="U8"/>
  <c r="G21"/>
  <c r="H20" s="1"/>
  <c r="K3"/>
  <c r="I19"/>
  <c r="J18" s="1"/>
  <c r="S10"/>
  <c r="M25"/>
  <c r="N24" s="1"/>
  <c r="Y14"/>
  <c r="O27"/>
  <c r="P26" s="1"/>
  <c r="AA16"/>
  <c r="Q31"/>
  <c r="R30" s="1"/>
  <c r="AE18"/>
  <c r="U33"/>
  <c r="V32" s="1"/>
  <c r="AG22"/>
  <c r="U35" s="1"/>
  <c r="V34" s="1"/>
  <c r="K21"/>
  <c r="L20" s="1"/>
  <c r="U12"/>
  <c r="S29"/>
  <c r="T28" s="1"/>
  <c r="AC20"/>
  <c r="W8" l="1"/>
  <c r="G23"/>
  <c r="H22" s="1"/>
  <c r="O4"/>
  <c r="C15"/>
  <c r="D14" s="1"/>
  <c r="M3"/>
  <c r="A13"/>
  <c r="B12" s="1"/>
  <c r="AE20"/>
  <c r="S31"/>
  <c r="T30" s="1"/>
  <c r="W12"/>
  <c r="K23"/>
  <c r="L22" s="1"/>
  <c r="AG18"/>
  <c r="Q35" s="1"/>
  <c r="R34" s="1"/>
  <c r="Q33"/>
  <c r="R32" s="1"/>
  <c r="AC16"/>
  <c r="O29"/>
  <c r="P28" s="1"/>
  <c r="AA14"/>
  <c r="M27"/>
  <c r="N26" s="1"/>
  <c r="I21"/>
  <c r="J20" s="1"/>
  <c r="U10"/>
  <c r="Q4" l="1"/>
  <c r="C17"/>
  <c r="D16" s="1"/>
  <c r="G25"/>
  <c r="H24" s="1"/>
  <c r="Y8"/>
  <c r="O3"/>
  <c r="A15"/>
  <c r="B14" s="1"/>
  <c r="M29"/>
  <c r="N28" s="1"/>
  <c r="AC14"/>
  <c r="O31"/>
  <c r="P30" s="1"/>
  <c r="AE16"/>
  <c r="K25"/>
  <c r="L24" s="1"/>
  <c r="Y12"/>
  <c r="S33"/>
  <c r="T32" s="1"/>
  <c r="AG20"/>
  <c r="S35" s="1"/>
  <c r="T34" s="1"/>
  <c r="I23"/>
  <c r="J22" s="1"/>
  <c r="W10"/>
  <c r="S4" l="1"/>
  <c r="C19"/>
  <c r="D18" s="1"/>
  <c r="G27"/>
  <c r="H26" s="1"/>
  <c r="AA8"/>
  <c r="Q3"/>
  <c r="A17"/>
  <c r="B16" s="1"/>
  <c r="Y10"/>
  <c r="I25"/>
  <c r="J24" s="1"/>
  <c r="K27"/>
  <c r="L26" s="1"/>
  <c r="AA12"/>
  <c r="O33"/>
  <c r="P32" s="1"/>
  <c r="AG16"/>
  <c r="O35" s="1"/>
  <c r="P34" s="1"/>
  <c r="M31"/>
  <c r="N30" s="1"/>
  <c r="AE14"/>
  <c r="U4" l="1"/>
  <c r="C21"/>
  <c r="D20" s="1"/>
  <c r="AC8"/>
  <c r="G29"/>
  <c r="H28" s="1"/>
  <c r="S3"/>
  <c r="A19"/>
  <c r="B18" s="1"/>
  <c r="I27"/>
  <c r="J26" s="1"/>
  <c r="AA10"/>
  <c r="M33"/>
  <c r="N32" s="1"/>
  <c r="AG14"/>
  <c r="M35" s="1"/>
  <c r="N34" s="1"/>
  <c r="K29"/>
  <c r="L28" s="1"/>
  <c r="AC12"/>
  <c r="G31" l="1"/>
  <c r="H30" s="1"/>
  <c r="AE8"/>
  <c r="W4"/>
  <c r="C23"/>
  <c r="D22" s="1"/>
  <c r="A21"/>
  <c r="B20" s="1"/>
  <c r="U3"/>
  <c r="AE12"/>
  <c r="K31"/>
  <c r="L30" s="1"/>
  <c r="I29"/>
  <c r="J28" s="1"/>
  <c r="AC10"/>
  <c r="Y4" l="1"/>
  <c r="C25"/>
  <c r="D24" s="1"/>
  <c r="AG8"/>
  <c r="G35" s="1"/>
  <c r="H34" s="1"/>
  <c r="G33"/>
  <c r="H32" s="1"/>
  <c r="A23"/>
  <c r="B22" s="1"/>
  <c r="W3"/>
  <c r="K33"/>
  <c r="L32" s="1"/>
  <c r="AG12"/>
  <c r="K35" s="1"/>
  <c r="L34" s="1"/>
  <c r="I31"/>
  <c r="J30" s="1"/>
  <c r="AE10"/>
  <c r="AA4" l="1"/>
  <c r="C27"/>
  <c r="D26" s="1"/>
  <c r="A25"/>
  <c r="B24" s="1"/>
  <c r="Y3"/>
  <c r="AG10"/>
  <c r="I35" s="1"/>
  <c r="J34" s="1"/>
  <c r="I33"/>
  <c r="J32" s="1"/>
  <c r="AC4" l="1"/>
  <c r="C29"/>
  <c r="D28" s="1"/>
  <c r="A27"/>
  <c r="B26" s="1"/>
  <c r="AA3"/>
  <c r="AE4" l="1"/>
  <c r="C31"/>
  <c r="D30" s="1"/>
  <c r="A29"/>
  <c r="B28" s="1"/>
  <c r="AC3"/>
  <c r="AG4" l="1"/>
  <c r="C35" s="1"/>
  <c r="D34" s="1"/>
  <c r="C33"/>
  <c r="D32" s="1"/>
  <c r="A31"/>
  <c r="B30" s="1"/>
  <c r="AE3"/>
  <c r="A33" l="1"/>
  <c r="B32" s="1"/>
  <c r="AG3"/>
  <c r="A35" s="1"/>
  <c r="B34" s="1"/>
  <c r="L48" i="46" l="1"/>
  <c r="M47" s="1"/>
  <c r="G24" i="85" l="1"/>
  <c r="G26"/>
  <c r="G28"/>
  <c r="M24" l="1"/>
  <c r="O24"/>
  <c r="T25"/>
  <c r="U24" s="1"/>
  <c r="K24"/>
  <c r="I24"/>
  <c r="R25"/>
  <c r="S24" s="1"/>
  <c r="P21"/>
  <c r="Q20" s="1"/>
  <c r="I26"/>
  <c r="V25"/>
  <c r="W24" s="1"/>
  <c r="O26"/>
  <c r="M26"/>
  <c r="K26"/>
  <c r="R27"/>
  <c r="S26" s="1"/>
  <c r="I28" l="1"/>
  <c r="G30"/>
  <c r="D25"/>
  <c r="C24"/>
  <c r="E24" s="1"/>
  <c r="D27"/>
  <c r="C26"/>
  <c r="E26" s="1"/>
  <c r="K30"/>
  <c r="AB5"/>
  <c r="M30"/>
  <c r="T29"/>
  <c r="U28" s="1"/>
  <c r="T27"/>
  <c r="U26" s="1"/>
  <c r="AD5" l="1"/>
  <c r="B29"/>
  <c r="K28"/>
  <c r="I30"/>
  <c r="V27"/>
  <c r="W26" s="1"/>
  <c r="O28"/>
  <c r="M28"/>
  <c r="B31" l="1"/>
  <c r="D29"/>
  <c r="C28"/>
  <c r="E28" s="1"/>
  <c r="D31" l="1"/>
  <c r="C30"/>
  <c r="E30" s="1"/>
</calcChain>
</file>

<file path=xl/sharedStrings.xml><?xml version="1.0" encoding="utf-8"?>
<sst xmlns="http://schemas.openxmlformats.org/spreadsheetml/2006/main" count="489" uniqueCount="320">
  <si>
    <t xml:space="preserve"> </t>
    <phoneticPr fontId="4" type="noConversion"/>
  </si>
  <si>
    <t>용진</t>
    <phoneticPr fontId="3" type="noConversion"/>
  </si>
  <si>
    <t>상운</t>
    <phoneticPr fontId="3" type="noConversion"/>
  </si>
  <si>
    <t>벽성대</t>
    <phoneticPr fontId="3" type="noConversion"/>
  </si>
  <si>
    <t>구만리</t>
    <phoneticPr fontId="3" type="noConversion"/>
  </si>
  <si>
    <t>봉강</t>
    <phoneticPr fontId="3" type="noConversion"/>
  </si>
  <si>
    <t>하이트</t>
    <phoneticPr fontId="3" type="noConversion"/>
  </si>
  <si>
    <t>학다리</t>
    <phoneticPr fontId="3" type="noConversion"/>
  </si>
  <si>
    <t>율소리</t>
    <phoneticPr fontId="3" type="noConversion"/>
  </si>
  <si>
    <t>요율</t>
    <phoneticPr fontId="3" type="noConversion"/>
  </si>
  <si>
    <t>기본요금</t>
    <phoneticPr fontId="3" type="noConversion"/>
  </si>
  <si>
    <t>전주
고당</t>
    <phoneticPr fontId="3" type="noConversion"/>
  </si>
  <si>
    <t>완주서</t>
    <phoneticPr fontId="3" type="noConversion"/>
  </si>
  <si>
    <t>완주중</t>
    <phoneticPr fontId="3" type="noConversion"/>
  </si>
  <si>
    <t>신중</t>
    <phoneticPr fontId="3" type="noConversion"/>
  </si>
  <si>
    <t>배올</t>
    <phoneticPr fontId="3" type="noConversion"/>
  </si>
  <si>
    <t>백제대</t>
    <phoneticPr fontId="3" type="noConversion"/>
  </si>
  <si>
    <t>비봉</t>
    <phoneticPr fontId="3" type="noConversion"/>
  </si>
  <si>
    <t>죽산</t>
    <phoneticPr fontId="3" type="noConversion"/>
  </si>
  <si>
    <t>탄광</t>
    <phoneticPr fontId="3" type="noConversion"/>
  </si>
  <si>
    <t>완주군청</t>
    <phoneticPr fontId="3" type="noConversion"/>
  </si>
  <si>
    <t>지암</t>
    <phoneticPr fontId="3" type="noConversion"/>
  </si>
  <si>
    <t>신봉리</t>
    <phoneticPr fontId="3" type="noConversion"/>
  </si>
  <si>
    <t>지동</t>
    <phoneticPr fontId="3" type="noConversion"/>
  </si>
  <si>
    <t>봉동</t>
    <phoneticPr fontId="3" type="noConversion"/>
  </si>
  <si>
    <t>화정</t>
    <phoneticPr fontId="3" type="noConversion"/>
  </si>
  <si>
    <t>양화교회</t>
    <phoneticPr fontId="3" type="noConversion"/>
  </si>
  <si>
    <t>저수지</t>
    <phoneticPr fontId="3" type="noConversion"/>
  </si>
  <si>
    <t>전주
덕산</t>
    <phoneticPr fontId="3" type="noConversion"/>
  </si>
  <si>
    <t>농원</t>
    <phoneticPr fontId="3" type="noConversion"/>
  </si>
  <si>
    <t>석전리</t>
    <phoneticPr fontId="3" type="noConversion"/>
  </si>
  <si>
    <t>상탁</t>
    <phoneticPr fontId="3" type="noConversion"/>
  </si>
  <si>
    <t>구미리</t>
    <phoneticPr fontId="3" type="noConversion"/>
  </si>
  <si>
    <t>양야리</t>
    <phoneticPr fontId="3" type="noConversion"/>
  </si>
  <si>
    <t>새금동</t>
    <phoneticPr fontId="3" type="noConversion"/>
  </si>
  <si>
    <t>이서</t>
    <phoneticPr fontId="3" type="noConversion"/>
  </si>
  <si>
    <t>애통리</t>
    <phoneticPr fontId="3" type="noConversion"/>
  </si>
  <si>
    <t>유각</t>
    <phoneticPr fontId="3" type="noConversion"/>
  </si>
  <si>
    <t>하운교</t>
    <phoneticPr fontId="3" type="noConversion"/>
  </si>
  <si>
    <t>금산사</t>
    <phoneticPr fontId="3" type="noConversion"/>
  </si>
  <si>
    <t>완주군청- 봉동- 양야리</t>
    <phoneticPr fontId="4" type="noConversion"/>
  </si>
  <si>
    <t>전주
마동</t>
    <phoneticPr fontId="3" type="noConversion"/>
  </si>
  <si>
    <t>전주
상림동</t>
    <phoneticPr fontId="3" type="noConversion"/>
  </si>
  <si>
    <t>돌꼭지
후농</t>
    <phoneticPr fontId="3" type="noConversion"/>
  </si>
  <si>
    <t>모고지
은교</t>
    <phoneticPr fontId="3" type="noConversion"/>
  </si>
  <si>
    <t>청완초교</t>
    <phoneticPr fontId="3" type="noConversion"/>
  </si>
  <si>
    <t>봉동농협</t>
    <phoneticPr fontId="3" type="noConversion"/>
  </si>
  <si>
    <t xml:space="preserve"> </t>
    <phoneticPr fontId="17" type="noConversion"/>
  </si>
  <si>
    <t>승강장명</t>
    <phoneticPr fontId="3" type="noConversion"/>
  </si>
  <si>
    <t xml:space="preserve">
추가요금</t>
    <phoneticPr fontId="3" type="noConversion"/>
  </si>
  <si>
    <t>하이트</t>
    <phoneticPr fontId="3" type="noConversion"/>
  </si>
  <si>
    <t>완주고</t>
    <phoneticPr fontId="3" type="noConversion"/>
  </si>
  <si>
    <t>봉상</t>
    <phoneticPr fontId="3" type="noConversion"/>
  </si>
  <si>
    <t>용동</t>
    <phoneticPr fontId="3" type="noConversion"/>
  </si>
  <si>
    <t>문창</t>
    <phoneticPr fontId="3" type="noConversion"/>
  </si>
  <si>
    <t>불노리</t>
    <phoneticPr fontId="3" type="noConversion"/>
  </si>
  <si>
    <t>훈련장
부교</t>
    <phoneticPr fontId="3" type="noConversion"/>
  </si>
  <si>
    <t>모산</t>
    <phoneticPr fontId="3" type="noConversion"/>
  </si>
  <si>
    <t>도리실</t>
    <phoneticPr fontId="3" type="noConversion"/>
  </si>
  <si>
    <t>예촌
마교</t>
    <phoneticPr fontId="3" type="noConversion"/>
  </si>
  <si>
    <t>용지</t>
    <phoneticPr fontId="3" type="noConversion"/>
  </si>
  <si>
    <t>전주
독배</t>
    <phoneticPr fontId="3" type="noConversion"/>
  </si>
  <si>
    <t>청도리</t>
    <phoneticPr fontId="3" type="noConversion"/>
  </si>
  <si>
    <t>전주- 독배-금산사(노선번호 : 79번)</t>
    <phoneticPr fontId="4" type="noConversion"/>
  </si>
  <si>
    <t xml:space="preserve">전주- 금구- 원평(노선번호 : 684. 685. 644번) </t>
    <phoneticPr fontId="4" type="noConversion"/>
  </si>
  <si>
    <t>마산</t>
    <phoneticPr fontId="3" type="noConversion"/>
  </si>
  <si>
    <t>전주- 상관-관촌(노선번호 : 752번)</t>
    <phoneticPr fontId="4" type="noConversion"/>
  </si>
  <si>
    <t>전주
원석구</t>
    <phoneticPr fontId="3" type="noConversion"/>
  </si>
  <si>
    <t>전주- 동적골-구이-운암교-가는정-장작골(노선번호 : 974번)</t>
    <phoneticPr fontId="4" type="noConversion"/>
  </si>
  <si>
    <t>완주군청</t>
    <phoneticPr fontId="3" type="noConversion"/>
  </si>
  <si>
    <t>전주- 삼례시장-우석대-쌍정(노선번호 : 375번)</t>
    <phoneticPr fontId="4" type="noConversion"/>
  </si>
  <si>
    <t>페이지</t>
    <phoneticPr fontId="17" type="noConversion"/>
  </si>
  <si>
    <t>노선번호</t>
    <phoneticPr fontId="3" type="noConversion"/>
  </si>
  <si>
    <t>구   간</t>
    <phoneticPr fontId="17" type="noConversion"/>
  </si>
  <si>
    <t>644.684.685</t>
    <phoneticPr fontId="3" type="noConversion"/>
  </si>
  <si>
    <t>전주-금구-원평</t>
    <phoneticPr fontId="17" type="noConversion"/>
  </si>
  <si>
    <t>전주-상관-관촌</t>
    <phoneticPr fontId="17" type="noConversion"/>
  </si>
  <si>
    <t>전주-광곡-상운암</t>
    <phoneticPr fontId="17" type="noConversion"/>
  </si>
  <si>
    <t>전주-동적골-구이-운암교-하운암-가는정-장작골</t>
    <phoneticPr fontId="17" type="noConversion"/>
  </si>
  <si>
    <t>전주-삼례시장-쌍정</t>
    <phoneticPr fontId="17" type="noConversion"/>
  </si>
  <si>
    <t>전주-이서-애통리-상리</t>
    <phoneticPr fontId="17" type="noConversion"/>
  </si>
  <si>
    <t>전주-이서-애통리-구암</t>
    <phoneticPr fontId="17" type="noConversion"/>
  </si>
  <si>
    <t>전주-이서-애통리-원마다리</t>
    <phoneticPr fontId="17" type="noConversion"/>
  </si>
  <si>
    <t>전주-이서-애통리-모산-용지</t>
    <phoneticPr fontId="17" type="noConversion"/>
  </si>
  <si>
    <t>전주-독배-금산사</t>
    <phoneticPr fontId="17" type="noConversion"/>
  </si>
  <si>
    <t>전주-성덕-춘강</t>
    <phoneticPr fontId="17" type="noConversion"/>
  </si>
  <si>
    <t>전주-백구-용지</t>
    <phoneticPr fontId="17" type="noConversion"/>
  </si>
  <si>
    <t>새금동</t>
  </si>
  <si>
    <t>이서</t>
  </si>
  <si>
    <t>애통리</t>
  </si>
  <si>
    <t>불노리</t>
  </si>
  <si>
    <t>상리</t>
  </si>
  <si>
    <t>신암</t>
  </si>
  <si>
    <t>마다리</t>
  </si>
  <si>
    <t>원마다리</t>
  </si>
  <si>
    <t>모산</t>
  </si>
  <si>
    <t>도리실</t>
  </si>
  <si>
    <t>용지</t>
  </si>
  <si>
    <t>마산</t>
  </si>
  <si>
    <t>대문안</t>
  </si>
  <si>
    <t>금천</t>
  </si>
  <si>
    <t>어전</t>
  </si>
  <si>
    <t>금구</t>
  </si>
  <si>
    <t>하천</t>
  </si>
  <si>
    <t>용산</t>
  </si>
  <si>
    <t>봉은</t>
  </si>
  <si>
    <t>낙수동</t>
  </si>
  <si>
    <t>원평</t>
  </si>
  <si>
    <t>월암</t>
  </si>
  <si>
    <t>상관면사무소</t>
  </si>
  <si>
    <t>신흥</t>
  </si>
  <si>
    <t>백암</t>
  </si>
  <si>
    <t>원죽림</t>
  </si>
  <si>
    <t>학동</t>
  </si>
  <si>
    <t>남관</t>
  </si>
  <si>
    <t>용암</t>
  </si>
  <si>
    <t>원용암</t>
  </si>
  <si>
    <t>산정</t>
  </si>
  <si>
    <t>슬치</t>
  </si>
  <si>
    <t>용정</t>
  </si>
  <si>
    <t>관촌</t>
  </si>
  <si>
    <t>동적골</t>
  </si>
  <si>
    <t>두현</t>
  </si>
  <si>
    <t>면사무소</t>
  </si>
  <si>
    <t>구이초교</t>
  </si>
  <si>
    <t>수성사</t>
  </si>
  <si>
    <t>마을</t>
  </si>
  <si>
    <t>동성</t>
  </si>
  <si>
    <t>교동</t>
  </si>
  <si>
    <t>대덕</t>
  </si>
  <si>
    <t>소모</t>
  </si>
  <si>
    <t>정자리</t>
  </si>
  <si>
    <t>상용</t>
  </si>
  <si>
    <t>막은댐</t>
  </si>
  <si>
    <t>마암</t>
  </si>
  <si>
    <t>운암교</t>
  </si>
  <si>
    <t>여우치</t>
  </si>
  <si>
    <t>하운암</t>
  </si>
  <si>
    <t>가는정</t>
  </si>
  <si>
    <t>기본요금구간</t>
    <phoneticPr fontId="3" type="noConversion"/>
  </si>
  <si>
    <t>구  간  요  금</t>
    <phoneticPr fontId="3" type="noConversion"/>
  </si>
  <si>
    <t>요율</t>
  </si>
  <si>
    <t>기본요금</t>
  </si>
  <si>
    <t>중고생</t>
  </si>
  <si>
    <t>기본요금거리</t>
  </si>
  <si>
    <t>기본요금(일반)</t>
    <phoneticPr fontId="3" type="noConversion"/>
  </si>
  <si>
    <t>기본요금(중고생)</t>
    <phoneticPr fontId="3" type="noConversion"/>
  </si>
  <si>
    <t>새금동</t>
    <phoneticPr fontId="3" type="noConversion"/>
  </si>
  <si>
    <t>돌꼭지
후농</t>
    <phoneticPr fontId="3" type="noConversion"/>
  </si>
  <si>
    <t>이서</t>
    <phoneticPr fontId="3" type="noConversion"/>
  </si>
  <si>
    <t>모고지
은교</t>
    <phoneticPr fontId="3" type="noConversion"/>
  </si>
  <si>
    <t>애통리</t>
    <phoneticPr fontId="3" type="noConversion"/>
  </si>
  <si>
    <t>불노리</t>
    <phoneticPr fontId="3" type="noConversion"/>
  </si>
  <si>
    <t>상리</t>
    <phoneticPr fontId="3" type="noConversion"/>
  </si>
  <si>
    <t>애통리</t>
    <phoneticPr fontId="3" type="noConversion"/>
  </si>
  <si>
    <t>송삼마을
(산정리입구)</t>
    <phoneticPr fontId="3" type="noConversion"/>
  </si>
  <si>
    <t>자홍마을
(행화촌)</t>
    <phoneticPr fontId="3" type="noConversion"/>
  </si>
  <si>
    <t>신암</t>
    <phoneticPr fontId="3" type="noConversion"/>
  </si>
  <si>
    <t>비룡
신흥</t>
    <phoneticPr fontId="3" type="noConversion"/>
  </si>
  <si>
    <t>마다리</t>
    <phoneticPr fontId="3" type="noConversion"/>
  </si>
  <si>
    <t>원마다리</t>
    <phoneticPr fontId="3" type="noConversion"/>
  </si>
  <si>
    <t>훈련장
부교</t>
    <phoneticPr fontId="3" type="noConversion"/>
  </si>
  <si>
    <t>예촌
마교</t>
    <phoneticPr fontId="3" type="noConversion"/>
  </si>
  <si>
    <t>봉동주공</t>
    <phoneticPr fontId="3" type="noConversion"/>
  </si>
  <si>
    <t>어우리</t>
    <phoneticPr fontId="3" type="noConversion"/>
  </si>
  <si>
    <t>탄광</t>
    <phoneticPr fontId="3" type="noConversion"/>
  </si>
  <si>
    <t>대문안</t>
    <phoneticPr fontId="3" type="noConversion"/>
  </si>
  <si>
    <t>금천</t>
    <phoneticPr fontId="3" type="noConversion"/>
  </si>
  <si>
    <t>삼바실
양석동</t>
    <phoneticPr fontId="3" type="noConversion"/>
  </si>
  <si>
    <t>대율
오봉리</t>
    <phoneticPr fontId="3" type="noConversion"/>
  </si>
  <si>
    <t>어전</t>
    <phoneticPr fontId="3" type="noConversion"/>
  </si>
  <si>
    <t>금구</t>
    <phoneticPr fontId="3" type="noConversion"/>
  </si>
  <si>
    <t>하천</t>
    <phoneticPr fontId="3" type="noConversion"/>
  </si>
  <si>
    <t>용정
신성리</t>
    <phoneticPr fontId="3" type="noConversion"/>
  </si>
  <si>
    <t>용산</t>
    <phoneticPr fontId="3" type="noConversion"/>
  </si>
  <si>
    <t>봉은</t>
    <phoneticPr fontId="3" type="noConversion"/>
  </si>
  <si>
    <t>낙수동</t>
    <phoneticPr fontId="3" type="noConversion"/>
  </si>
  <si>
    <t>원평</t>
    <phoneticPr fontId="3" type="noConversion"/>
  </si>
  <si>
    <t>온천
신촌</t>
    <phoneticPr fontId="3" type="noConversion"/>
  </si>
  <si>
    <t>학동</t>
    <phoneticPr fontId="3" type="noConversion"/>
  </si>
  <si>
    <t>남관</t>
    <phoneticPr fontId="3" type="noConversion"/>
  </si>
  <si>
    <t>용암</t>
    <phoneticPr fontId="3" type="noConversion"/>
  </si>
  <si>
    <t>원용암</t>
    <phoneticPr fontId="3" type="noConversion"/>
  </si>
  <si>
    <t>산정</t>
    <phoneticPr fontId="3" type="noConversion"/>
  </si>
  <si>
    <t>슬치</t>
    <phoneticPr fontId="3" type="noConversion"/>
  </si>
  <si>
    <t>용정</t>
    <phoneticPr fontId="3" type="noConversion"/>
  </si>
  <si>
    <t>관촌</t>
    <phoneticPr fontId="3" type="noConversion"/>
  </si>
  <si>
    <t>월암</t>
    <phoneticPr fontId="3" type="noConversion"/>
  </si>
  <si>
    <t>상관면사무소</t>
    <phoneticPr fontId="3" type="noConversion"/>
  </si>
  <si>
    <t>신흥</t>
    <phoneticPr fontId="3" type="noConversion"/>
  </si>
  <si>
    <t>백암</t>
    <phoneticPr fontId="3" type="noConversion"/>
  </si>
  <si>
    <t>원죽림</t>
    <phoneticPr fontId="3" type="noConversion"/>
  </si>
  <si>
    <t>온천
신촌</t>
    <phoneticPr fontId="3" type="noConversion"/>
  </si>
  <si>
    <t>승강장명</t>
    <phoneticPr fontId="3" type="noConversion"/>
  </si>
  <si>
    <t xml:space="preserve">
추가요금</t>
    <phoneticPr fontId="3" type="noConversion"/>
  </si>
  <si>
    <t>동적골</t>
    <phoneticPr fontId="3" type="noConversion"/>
  </si>
  <si>
    <t>전주
원석구</t>
    <phoneticPr fontId="3" type="noConversion"/>
  </si>
  <si>
    <t>교동</t>
    <phoneticPr fontId="3" type="noConversion"/>
  </si>
  <si>
    <t>신기
염암</t>
    <phoneticPr fontId="3" type="noConversion"/>
  </si>
  <si>
    <t>대덕</t>
    <phoneticPr fontId="3" type="noConversion"/>
  </si>
  <si>
    <t>소모</t>
    <phoneticPr fontId="3" type="noConversion"/>
  </si>
  <si>
    <t>정자리</t>
    <phoneticPr fontId="3" type="noConversion"/>
  </si>
  <si>
    <t>두현</t>
    <phoneticPr fontId="3" type="noConversion"/>
  </si>
  <si>
    <t>구이초교</t>
    <phoneticPr fontId="3" type="noConversion"/>
  </si>
  <si>
    <t>면사무소</t>
    <phoneticPr fontId="3" type="noConversion"/>
  </si>
  <si>
    <t>수성사</t>
    <phoneticPr fontId="3" type="noConversion"/>
  </si>
  <si>
    <t>마을</t>
    <phoneticPr fontId="3" type="noConversion"/>
  </si>
  <si>
    <t>동성</t>
    <phoneticPr fontId="3" type="noConversion"/>
  </si>
  <si>
    <t>상용</t>
    <phoneticPr fontId="3" type="noConversion"/>
  </si>
  <si>
    <t>막은댐</t>
    <phoneticPr fontId="3" type="noConversion"/>
  </si>
  <si>
    <t>마암</t>
    <phoneticPr fontId="3" type="noConversion"/>
  </si>
  <si>
    <t>운암교</t>
    <phoneticPr fontId="3" type="noConversion"/>
  </si>
  <si>
    <t>여우치</t>
    <phoneticPr fontId="3" type="noConversion"/>
  </si>
  <si>
    <t>하운암</t>
    <phoneticPr fontId="3" type="noConversion"/>
  </si>
  <si>
    <t>가는정</t>
    <phoneticPr fontId="3" type="noConversion"/>
  </si>
  <si>
    <t>장작골</t>
    <phoneticPr fontId="3" type="noConversion"/>
  </si>
  <si>
    <t>동적골</t>
    <phoneticPr fontId="3" type="noConversion"/>
  </si>
  <si>
    <t>전주
화전</t>
    <phoneticPr fontId="3" type="noConversion"/>
  </si>
  <si>
    <t>비비정</t>
    <phoneticPr fontId="3" type="noConversion"/>
  </si>
  <si>
    <t>삼례시장
삼례터미널</t>
    <phoneticPr fontId="3" type="noConversion"/>
  </si>
  <si>
    <t>우석대</t>
    <phoneticPr fontId="3" type="noConversion"/>
  </si>
  <si>
    <t>쌍정</t>
    <phoneticPr fontId="3" type="noConversion"/>
  </si>
  <si>
    <t>변 경 후</t>
    <phoneticPr fontId="3" type="noConversion"/>
  </si>
  <si>
    <t>애통리</t>
    <phoneticPr fontId="3" type="noConversion"/>
  </si>
  <si>
    <t>신흥리</t>
  </si>
  <si>
    <t>신흥리</t>
    <phoneticPr fontId="3" type="noConversion"/>
  </si>
  <si>
    <t>서둔</t>
  </si>
  <si>
    <t>서둔</t>
    <phoneticPr fontId="3" type="noConversion"/>
  </si>
  <si>
    <t>동둔</t>
    <phoneticPr fontId="3" type="noConversion"/>
  </si>
  <si>
    <t>구암</t>
    <phoneticPr fontId="3" type="noConversion"/>
  </si>
  <si>
    <t>`</t>
    <phoneticPr fontId="3" type="noConversion"/>
  </si>
  <si>
    <t>전주
도도리</t>
    <phoneticPr fontId="3" type="noConversion"/>
  </si>
  <si>
    <t>득룡교</t>
    <phoneticPr fontId="3" type="noConversion"/>
  </si>
  <si>
    <t>난산</t>
    <phoneticPr fontId="3" type="noConversion"/>
  </si>
  <si>
    <t>청산</t>
    <phoneticPr fontId="3" type="noConversion"/>
  </si>
  <si>
    <t>영천</t>
    <phoneticPr fontId="3" type="noConversion"/>
  </si>
  <si>
    <t>춘강</t>
    <phoneticPr fontId="3" type="noConversion"/>
  </si>
  <si>
    <t>율소리</t>
    <phoneticPr fontId="3" type="noConversion"/>
  </si>
  <si>
    <t>신기</t>
    <phoneticPr fontId="3" type="noConversion"/>
  </si>
  <si>
    <t>봉상</t>
    <phoneticPr fontId="3" type="noConversion"/>
  </si>
  <si>
    <t>죽산</t>
    <phoneticPr fontId="3" type="noConversion"/>
  </si>
  <si>
    <t>죽산</t>
    <phoneticPr fontId="3" type="noConversion"/>
  </si>
  <si>
    <t>용동</t>
    <phoneticPr fontId="3" type="noConversion"/>
  </si>
  <si>
    <t>용동</t>
    <phoneticPr fontId="3" type="noConversion"/>
  </si>
  <si>
    <t>탄광</t>
    <phoneticPr fontId="3" type="noConversion"/>
  </si>
  <si>
    <t>문창</t>
    <phoneticPr fontId="3" type="noConversion"/>
  </si>
  <si>
    <t>비봉</t>
    <phoneticPr fontId="3" type="noConversion"/>
  </si>
  <si>
    <t>백제대</t>
    <phoneticPr fontId="3" type="noConversion"/>
  </si>
  <si>
    <t>백제대</t>
    <phoneticPr fontId="3" type="noConversion"/>
  </si>
  <si>
    <t>전주-성덕- 백구-(용지)(노선번호 : 487번)</t>
    <phoneticPr fontId="4" type="noConversion"/>
  </si>
  <si>
    <t>전주도도리</t>
    <phoneticPr fontId="3" type="noConversion"/>
  </si>
  <si>
    <t>난산삼거리</t>
    <phoneticPr fontId="3" type="noConversion"/>
  </si>
  <si>
    <t>학동.전북농식품
인력개발원</t>
    <phoneticPr fontId="3" type="noConversion"/>
  </si>
  <si>
    <t>공술마을</t>
    <phoneticPr fontId="3" type="noConversion"/>
  </si>
  <si>
    <t>석담</t>
    <phoneticPr fontId="3" type="noConversion"/>
  </si>
  <si>
    <t>백구</t>
    <phoneticPr fontId="3" type="noConversion"/>
  </si>
  <si>
    <t>부용</t>
    <phoneticPr fontId="3" type="noConversion"/>
  </si>
  <si>
    <t>용지</t>
    <phoneticPr fontId="3" type="noConversion"/>
  </si>
  <si>
    <t>비봉</t>
    <phoneticPr fontId="3" type="noConversion"/>
  </si>
  <si>
    <t>기본요금 및 환승지역
(전주시. 완주군 지역)</t>
    <phoneticPr fontId="3" type="noConversion"/>
  </si>
  <si>
    <t>요금</t>
    <phoneticPr fontId="3" type="noConversion"/>
  </si>
  <si>
    <t>요  금</t>
    <phoneticPr fontId="3" type="noConversion"/>
  </si>
  <si>
    <t>기본요금 및 환승지역
(전주시. 완주군 지역)</t>
    <phoneticPr fontId="3" type="noConversion"/>
  </si>
  <si>
    <t>구간요금적용지역
(김제지역)</t>
    <phoneticPr fontId="3" type="noConversion"/>
  </si>
  <si>
    <r>
      <t xml:space="preserve">송삼마을
</t>
    </r>
    <r>
      <rPr>
        <b/>
        <sz val="12"/>
        <color theme="0"/>
        <rFont val="HY견고딕"/>
        <family val="1"/>
        <charset val="129"/>
      </rPr>
      <t>(산정리입구)</t>
    </r>
    <phoneticPr fontId="3" type="noConversion"/>
  </si>
  <si>
    <t>요금</t>
    <phoneticPr fontId="3" type="noConversion"/>
  </si>
  <si>
    <t>기본요금 및 환승지역
(전주시. 완주군 지역)</t>
    <phoneticPr fontId="3" type="noConversion"/>
  </si>
  <si>
    <t>요금</t>
    <phoneticPr fontId="3" type="noConversion"/>
  </si>
  <si>
    <t>구간요금적용지역
(김제지역)</t>
    <phoneticPr fontId="3" type="noConversion"/>
  </si>
  <si>
    <t>구간요금적용지역
(김제지역)</t>
    <phoneticPr fontId="3" type="noConversion"/>
  </si>
  <si>
    <t>요금</t>
    <phoneticPr fontId="3" type="noConversion"/>
  </si>
  <si>
    <t>노점
(초당골)</t>
    <phoneticPr fontId="3" type="noConversion"/>
  </si>
  <si>
    <t>노점
(초당골)</t>
    <phoneticPr fontId="3" type="noConversion"/>
  </si>
  <si>
    <t>구간요금적용지역
(임실지역)</t>
    <phoneticPr fontId="3" type="noConversion"/>
  </si>
  <si>
    <t>구간요금적용지역
(익산지역)</t>
    <phoneticPr fontId="3" type="noConversion"/>
  </si>
  <si>
    <t>칠암</t>
    <phoneticPr fontId="3" type="noConversion"/>
  </si>
  <si>
    <t>태실
태봉</t>
    <phoneticPr fontId="3" type="noConversion"/>
  </si>
  <si>
    <t>학산</t>
    <phoneticPr fontId="3" type="noConversion"/>
  </si>
  <si>
    <t>신흥</t>
    <phoneticPr fontId="3" type="noConversion"/>
  </si>
  <si>
    <t>학사</t>
    <phoneticPr fontId="3" type="noConversion"/>
  </si>
  <si>
    <t>신덕</t>
    <phoneticPr fontId="3" type="noConversion"/>
  </si>
  <si>
    <t>상운암</t>
    <phoneticPr fontId="3" type="noConversion"/>
  </si>
  <si>
    <t>광곡교
(불재고개까지)</t>
    <phoneticPr fontId="3" type="noConversion"/>
  </si>
  <si>
    <t>기본요금 및 환승지역
(전주시. 완주군 지역)</t>
    <phoneticPr fontId="3" type="noConversion"/>
  </si>
  <si>
    <t>구간요금적용지역
(임실지역)</t>
    <phoneticPr fontId="3" type="noConversion"/>
  </si>
  <si>
    <t>전주- 광곡 - 상운암(노선번호 : 947번)</t>
    <phoneticPr fontId="4" type="noConversion"/>
  </si>
  <si>
    <t>마암초교</t>
    <phoneticPr fontId="3" type="noConversion"/>
  </si>
  <si>
    <t>마암초교</t>
    <phoneticPr fontId="3" type="noConversion"/>
  </si>
  <si>
    <t>광곡교</t>
    <phoneticPr fontId="3" type="noConversion"/>
  </si>
  <si>
    <t>불재</t>
    <phoneticPr fontId="3" type="noConversion"/>
  </si>
  <si>
    <t>사기</t>
    <phoneticPr fontId="3" type="noConversion"/>
  </si>
  <si>
    <t>외량</t>
    <phoneticPr fontId="3" type="noConversion"/>
  </si>
  <si>
    <t>사기</t>
    <phoneticPr fontId="3" type="noConversion"/>
  </si>
  <si>
    <t>전주 - 소양 - 장승리(노선번호 : 872번)</t>
    <phoneticPr fontId="4" type="noConversion"/>
  </si>
  <si>
    <t>전주시내
(환승지역)</t>
    <phoneticPr fontId="4" type="noConversion"/>
  </si>
  <si>
    <t>기본요금구간(완주군내)</t>
    <phoneticPr fontId="4" type="noConversion"/>
  </si>
  <si>
    <t>구간요금구간(전주시. 완주군 외 지역)</t>
    <phoneticPr fontId="4" type="noConversion"/>
  </si>
  <si>
    <t>전주
아랫삼거리</t>
    <phoneticPr fontId="4" type="noConversion"/>
  </si>
  <si>
    <t>웃삼거리</t>
    <phoneticPr fontId="4" type="noConversion"/>
  </si>
  <si>
    <t>원당리</t>
    <phoneticPr fontId="4" type="noConversion"/>
  </si>
  <si>
    <t>황운교</t>
    <phoneticPr fontId="4" type="noConversion"/>
  </si>
  <si>
    <t>소양</t>
    <phoneticPr fontId="4" type="noConversion"/>
  </si>
  <si>
    <t>용연</t>
    <phoneticPr fontId="4" type="noConversion"/>
  </si>
  <si>
    <t>마수</t>
    <phoneticPr fontId="4" type="noConversion"/>
  </si>
  <si>
    <t>왕정</t>
    <phoneticPr fontId="4" type="noConversion"/>
  </si>
  <si>
    <t>신왕</t>
    <phoneticPr fontId="4" type="noConversion"/>
  </si>
  <si>
    <t>해월</t>
    <phoneticPr fontId="4" type="noConversion"/>
  </si>
  <si>
    <t>화심</t>
    <phoneticPr fontId="4" type="noConversion"/>
  </si>
  <si>
    <t>온천
신원리</t>
    <phoneticPr fontId="4" type="noConversion"/>
  </si>
  <si>
    <t>모래재</t>
    <phoneticPr fontId="4" type="noConversion"/>
  </si>
  <si>
    <t>석천</t>
    <phoneticPr fontId="4" type="noConversion"/>
  </si>
  <si>
    <t>신덕입구</t>
    <phoneticPr fontId="4" type="noConversion"/>
  </si>
  <si>
    <t>원세동</t>
    <phoneticPr fontId="4" type="noConversion"/>
  </si>
  <si>
    <t>승각</t>
    <phoneticPr fontId="4" type="noConversion"/>
  </si>
  <si>
    <t>장승리</t>
    <phoneticPr fontId="4" type="noConversion"/>
  </si>
  <si>
    <t>전주- 이서-애통리-구암(노선번호 : 24번)</t>
    <phoneticPr fontId="4" type="noConversion"/>
  </si>
  <si>
    <t>전주- 이서-애통리-상리(노선번호 : 27번)</t>
    <phoneticPr fontId="4" type="noConversion"/>
  </si>
  <si>
    <t>전주- 이서-애통리-마다리(원마다리)(노선번호 : 20번)</t>
    <phoneticPr fontId="4" type="noConversion"/>
  </si>
  <si>
    <t>전주- 이서-애통리-모산-(용지)(노선번호 : 21번)</t>
    <phoneticPr fontId="4" type="noConversion"/>
  </si>
  <si>
    <t>전주- 성덕- 춘강(노선번호 : 472번)</t>
    <phoneticPr fontId="4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</si>
</sst>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0.0_ "/>
    <numFmt numFmtId="177" formatCode="0.0_);\(0.0\)"/>
    <numFmt numFmtId="178" formatCode="?&quot;km&quot;"/>
    <numFmt numFmtId="179" formatCode="?.00&quot;원/km&quot;"/>
    <numFmt numFmtId="180" formatCode="?&quot;원&quot;"/>
    <numFmt numFmtId="181" formatCode="0_ "/>
    <numFmt numFmtId="182" formatCode="_-* #,##0.00_-;\-* #,##0.00_-;_-* &quot;-&quot;_-;_-@_-"/>
    <numFmt numFmtId="183" formatCode="_-* #,##0.0_-;\-* #,##0.0_-;_-* &quot;-&quot;_-;_-@_-"/>
    <numFmt numFmtId="184" formatCode="0.0"/>
  </numFmts>
  <fonts count="5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4"/>
      <name val="휴먼옛체"/>
      <family val="1"/>
      <charset val="129"/>
    </font>
    <font>
      <sz val="14"/>
      <color theme="1"/>
      <name val="휴먼옛체"/>
      <family val="1"/>
      <charset val="129"/>
    </font>
    <font>
      <sz val="14"/>
      <color theme="0"/>
      <name val="휴먼옛체"/>
      <family val="1"/>
      <charset val="129"/>
    </font>
    <font>
      <sz val="36"/>
      <name val="HY수평선B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name val="HY수평선B"/>
      <family val="1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0"/>
      <name val="굴림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휴먼옛체"/>
      <family val="1"/>
      <charset val="129"/>
    </font>
    <font>
      <sz val="16"/>
      <name val="휴먼옛체"/>
      <family val="1"/>
      <charset val="129"/>
    </font>
    <font>
      <sz val="26"/>
      <name val="HY수평선B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3"/>
      <color theme="1"/>
      <name val="HY견고딕"/>
      <family val="1"/>
      <charset val="129"/>
    </font>
    <font>
      <sz val="14"/>
      <name val="HY견고딕"/>
      <family val="1"/>
      <charset val="129"/>
    </font>
    <font>
      <sz val="14"/>
      <color theme="0"/>
      <name val="HY견고딕"/>
      <family val="1"/>
      <charset val="129"/>
    </font>
    <font>
      <sz val="13"/>
      <name val="HY견고딕"/>
      <family val="1"/>
      <charset val="129"/>
    </font>
    <font>
      <sz val="13"/>
      <color theme="0"/>
      <name val="HY견고딕"/>
      <family val="1"/>
      <charset val="129"/>
    </font>
    <font>
      <sz val="13"/>
      <color theme="1"/>
      <name val="HY견고딕"/>
      <family val="1"/>
      <charset val="129"/>
    </font>
    <font>
      <b/>
      <sz val="13"/>
      <name val="HY견고딕"/>
      <family val="1"/>
      <charset val="129"/>
    </font>
    <font>
      <b/>
      <sz val="13"/>
      <color theme="0"/>
      <name val="HY견고딕"/>
      <family val="1"/>
      <charset val="129"/>
    </font>
    <font>
      <b/>
      <sz val="12"/>
      <color theme="0"/>
      <name val="HY견고딕"/>
      <family val="1"/>
      <charset val="129"/>
    </font>
    <font>
      <sz val="22"/>
      <color theme="1"/>
      <name val="HY견고딕"/>
      <family val="1"/>
      <charset val="129"/>
    </font>
    <font>
      <sz val="22"/>
      <color theme="1"/>
      <name val="굴림"/>
      <family val="3"/>
      <charset val="129"/>
    </font>
    <font>
      <sz val="36"/>
      <name val="휴먼옛체"/>
      <family val="1"/>
      <charset val="129"/>
    </font>
    <font>
      <b/>
      <sz val="26"/>
      <name val="HY견고딕"/>
      <family val="1"/>
      <charset val="129"/>
    </font>
    <font>
      <b/>
      <sz val="11"/>
      <name val="HY견고딕"/>
      <family val="1"/>
      <charset val="129"/>
    </font>
    <font>
      <sz val="31"/>
      <name val="휴먼옛체"/>
      <family val="1"/>
      <charset val="129"/>
    </font>
    <font>
      <sz val="16"/>
      <color theme="1"/>
      <name val="굴림"/>
      <family val="3"/>
      <charset val="129"/>
    </font>
    <font>
      <sz val="11"/>
      <name val="돋움"/>
      <family val="3"/>
      <charset val="129"/>
    </font>
    <font>
      <sz val="36"/>
      <name val="휴먼옛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0" fillId="0" borderId="0"/>
    <xf numFmtId="41" fontId="50" fillId="0" borderId="0" applyFont="0" applyFill="0" applyBorder="0" applyAlignment="0" applyProtection="0"/>
  </cellStyleXfs>
  <cellXfs count="9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5" fillId="0" borderId="13" xfId="0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41" fontId="7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9" fillId="0" borderId="5" xfId="1" applyFont="1" applyFill="1" applyBorder="1" applyAlignment="1">
      <alignment vertical="center" shrinkToFit="1"/>
    </xf>
    <xf numFmtId="41" fontId="9" fillId="0" borderId="5" xfId="1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41" fontId="9" fillId="0" borderId="7" xfId="1" applyFont="1" applyBorder="1" applyAlignment="1">
      <alignment vertical="center" shrinkToFit="1"/>
    </xf>
    <xf numFmtId="177" fontId="9" fillId="0" borderId="4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41" fontId="9" fillId="0" borderId="7" xfId="1" applyFont="1" applyFill="1" applyBorder="1" applyAlignment="1">
      <alignment vertical="center" shrinkToFit="1"/>
    </xf>
    <xf numFmtId="0" fontId="9" fillId="0" borderId="0" xfId="0" applyFont="1" applyBorder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 applyAlignment="1">
      <alignment horizontal="center" vertical="center" shrinkToFit="1"/>
    </xf>
    <xf numFmtId="41" fontId="10" fillId="0" borderId="0" xfId="0" applyNumberFormat="1" applyFont="1" applyAlignment="1">
      <alignment horizontal="center" vertical="center" shrinkToFit="1"/>
    </xf>
    <xf numFmtId="0" fontId="9" fillId="0" borderId="4" xfId="1" applyNumberFormat="1" applyFont="1" applyBorder="1" applyAlignment="1">
      <alignment vertical="center" shrinkToFit="1"/>
    </xf>
    <xf numFmtId="0" fontId="9" fillId="0" borderId="5" xfId="1" applyNumberFormat="1" applyFont="1" applyBorder="1" applyAlignment="1">
      <alignment vertical="center" shrinkToFit="1"/>
    </xf>
    <xf numFmtId="0" fontId="9" fillId="0" borderId="6" xfId="1" applyNumberFormat="1" applyFont="1" applyBorder="1" applyAlignment="1">
      <alignment vertical="center" shrinkToFit="1"/>
    </xf>
    <xf numFmtId="0" fontId="9" fillId="0" borderId="7" xfId="1" applyNumberFormat="1" applyFont="1" applyBorder="1" applyAlignment="1">
      <alignment vertical="center" shrinkToFit="1"/>
    </xf>
    <xf numFmtId="0" fontId="9" fillId="0" borderId="4" xfId="0" applyNumberFormat="1" applyFont="1" applyFill="1" applyBorder="1" applyAlignment="1">
      <alignment horizontal="center" vertical="center" shrinkToFit="1"/>
    </xf>
    <xf numFmtId="0" fontId="9" fillId="0" borderId="5" xfId="1" applyNumberFormat="1" applyFont="1" applyFill="1" applyBorder="1" applyAlignment="1">
      <alignment vertical="center" shrinkToFit="1"/>
    </xf>
    <xf numFmtId="0" fontId="9" fillId="0" borderId="0" xfId="0" applyNumberFormat="1" applyFont="1" applyFill="1" applyBorder="1" applyAlignment="1">
      <alignment vertical="center" shrinkToFit="1"/>
    </xf>
    <xf numFmtId="0" fontId="9" fillId="0" borderId="7" xfId="1" applyNumberFormat="1" applyFont="1" applyFill="1" applyBorder="1" applyAlignment="1">
      <alignment vertical="center" shrinkToFit="1"/>
    </xf>
    <xf numFmtId="0" fontId="9" fillId="0" borderId="1" xfId="0" applyNumberFormat="1" applyFont="1" applyFill="1" applyBorder="1" applyAlignment="1">
      <alignment vertical="center" shrinkToFit="1"/>
    </xf>
    <xf numFmtId="0" fontId="9" fillId="0" borderId="0" xfId="0" applyNumberFormat="1" applyFont="1" applyBorder="1" applyAlignment="1">
      <alignment vertical="center" shrinkToFit="1"/>
    </xf>
    <xf numFmtId="0" fontId="9" fillId="0" borderId="1" xfId="0" applyNumberFormat="1" applyFont="1" applyBorder="1" applyAlignment="1">
      <alignment vertical="center" shrinkToFit="1"/>
    </xf>
    <xf numFmtId="0" fontId="9" fillId="0" borderId="0" xfId="0" applyNumberFormat="1" applyFont="1" applyAlignment="1">
      <alignment vertical="center" shrinkToFit="1"/>
    </xf>
    <xf numFmtId="0" fontId="9" fillId="0" borderId="17" xfId="1" applyNumberFormat="1" applyFont="1" applyBorder="1" applyAlignment="1">
      <alignment vertical="center" shrinkToFit="1"/>
    </xf>
    <xf numFmtId="0" fontId="9" fillId="0" borderId="18" xfId="0" applyNumberFormat="1" applyFont="1" applyFill="1" applyBorder="1" applyAlignment="1">
      <alignment horizontal="center" vertical="center" shrinkToFit="1"/>
    </xf>
    <xf numFmtId="0" fontId="9" fillId="0" borderId="17" xfId="1" applyNumberFormat="1" applyFont="1" applyFill="1" applyBorder="1" applyAlignment="1">
      <alignment vertical="center" shrinkToFit="1"/>
    </xf>
    <xf numFmtId="0" fontId="9" fillId="0" borderId="27" xfId="1" applyNumberFormat="1" applyFont="1" applyBorder="1" applyAlignment="1">
      <alignment vertical="center" shrinkToFit="1"/>
    </xf>
    <xf numFmtId="0" fontId="9" fillId="0" borderId="28" xfId="0" applyNumberFormat="1" applyFont="1" applyFill="1" applyBorder="1" applyAlignment="1">
      <alignment vertical="center" shrinkToFit="1"/>
    </xf>
    <xf numFmtId="0" fontId="9" fillId="0" borderId="27" xfId="1" applyNumberFormat="1" applyFont="1" applyFill="1" applyBorder="1" applyAlignment="1">
      <alignment vertical="center" shrinkToFit="1"/>
    </xf>
    <xf numFmtId="0" fontId="9" fillId="0" borderId="28" xfId="0" applyNumberFormat="1" applyFont="1" applyBorder="1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14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1" fillId="0" borderId="5" xfId="1" applyNumberFormat="1" applyFont="1" applyBorder="1" applyAlignment="1">
      <alignment vertical="center" shrinkToFit="1"/>
    </xf>
    <xf numFmtId="0" fontId="11" fillId="0" borderId="7" xfId="1" applyNumberFormat="1" applyFont="1" applyBorder="1" applyAlignment="1">
      <alignment vertical="center" shrinkToFit="1"/>
    </xf>
    <xf numFmtId="0" fontId="9" fillId="5" borderId="4" xfId="1" applyNumberFormat="1" applyFont="1" applyFill="1" applyBorder="1" applyAlignment="1">
      <alignment vertical="center" shrinkToFit="1"/>
    </xf>
    <xf numFmtId="0" fontId="9" fillId="5" borderId="5" xfId="1" applyNumberFormat="1" applyFont="1" applyFill="1" applyBorder="1" applyAlignment="1">
      <alignment vertical="center" shrinkToFit="1"/>
    </xf>
    <xf numFmtId="0" fontId="9" fillId="5" borderId="6" xfId="1" applyNumberFormat="1" applyFont="1" applyFill="1" applyBorder="1" applyAlignment="1">
      <alignment vertical="center" shrinkToFit="1"/>
    </xf>
    <xf numFmtId="0" fontId="9" fillId="5" borderId="7" xfId="1" applyNumberFormat="1" applyFont="1" applyFill="1" applyBorder="1" applyAlignment="1">
      <alignment vertical="center" shrinkToFit="1"/>
    </xf>
    <xf numFmtId="0" fontId="11" fillId="0" borderId="4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Fill="1" applyBorder="1" applyAlignment="1">
      <alignment vertical="center" shrinkToFit="1"/>
    </xf>
    <xf numFmtId="0" fontId="11" fillId="0" borderId="0" xfId="0" applyNumberFormat="1" applyFont="1" applyFill="1" applyBorder="1" applyAlignment="1">
      <alignment vertical="center" shrinkToFit="1"/>
    </xf>
    <xf numFmtId="0" fontId="11" fillId="0" borderId="7" xfId="1" applyNumberFormat="1" applyFont="1" applyFill="1" applyBorder="1" applyAlignment="1">
      <alignment vertical="center" shrinkToFit="1"/>
    </xf>
    <xf numFmtId="0" fontId="11" fillId="0" borderId="0" xfId="0" applyNumberFormat="1" applyFont="1" applyBorder="1" applyAlignment="1">
      <alignment vertical="center" shrinkToFit="1"/>
    </xf>
    <xf numFmtId="177" fontId="11" fillId="0" borderId="4" xfId="0" applyNumberFormat="1" applyFont="1" applyFill="1" applyBorder="1" applyAlignment="1">
      <alignment horizontal="center" vertical="center" shrinkToFit="1"/>
    </xf>
    <xf numFmtId="41" fontId="11" fillId="0" borderId="5" xfId="1" applyFont="1" applyBorder="1" applyAlignment="1">
      <alignment vertical="center" shrinkToFit="1"/>
    </xf>
    <xf numFmtId="0" fontId="11" fillId="0" borderId="0" xfId="0" applyFont="1" applyBorder="1" applyAlignment="1">
      <alignment vertical="center" shrinkToFit="1"/>
    </xf>
    <xf numFmtId="41" fontId="11" fillId="0" borderId="7" xfId="1" applyFont="1" applyBorder="1" applyAlignment="1">
      <alignment vertical="center" shrinkToFit="1"/>
    </xf>
    <xf numFmtId="41" fontId="11" fillId="0" borderId="0" xfId="0" applyNumberFormat="1" applyFont="1" applyAlignment="1">
      <alignment horizontal="center" vertical="center" shrinkToFit="1"/>
    </xf>
    <xf numFmtId="41" fontId="18" fillId="0" borderId="0" xfId="0" applyNumberFormat="1" applyFont="1" applyAlignment="1">
      <alignment horizontal="center" vertical="center"/>
    </xf>
    <xf numFmtId="0" fontId="11" fillId="0" borderId="18" xfId="0" applyNumberFormat="1" applyFont="1" applyFill="1" applyBorder="1" applyAlignment="1">
      <alignment horizontal="center" vertical="center" shrinkToFit="1"/>
    </xf>
    <xf numFmtId="41" fontId="9" fillId="0" borderId="17" xfId="1" applyFont="1" applyBorder="1" applyAlignment="1">
      <alignment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0" fontId="9" fillId="5" borderId="29" xfId="1" applyNumberFormat="1" applyFont="1" applyFill="1" applyBorder="1" applyAlignment="1">
      <alignment vertical="center" shrinkToFit="1"/>
    </xf>
    <xf numFmtId="0" fontId="9" fillId="5" borderId="27" xfId="1" applyNumberFormat="1" applyFont="1" applyFill="1" applyBorder="1" applyAlignment="1">
      <alignment vertical="center" shrinkToFit="1"/>
    </xf>
    <xf numFmtId="0" fontId="9" fillId="0" borderId="28" xfId="0" applyFont="1" applyBorder="1" applyAlignment="1">
      <alignment vertical="center" shrinkToFit="1"/>
    </xf>
    <xf numFmtId="0" fontId="11" fillId="0" borderId="28" xfId="0" applyNumberFormat="1" applyFont="1" applyBorder="1" applyAlignment="1">
      <alignment vertical="center" shrinkToFit="1"/>
    </xf>
    <xf numFmtId="0" fontId="11" fillId="0" borderId="27" xfId="1" applyNumberFormat="1" applyFont="1" applyBorder="1" applyAlignment="1">
      <alignment vertical="center" shrinkToFit="1"/>
    </xf>
    <xf numFmtId="0" fontId="11" fillId="0" borderId="17" xfId="1" applyNumberFormat="1" applyFont="1" applyBorder="1" applyAlignment="1">
      <alignment vertical="center" shrinkToFit="1"/>
    </xf>
    <xf numFmtId="0" fontId="9" fillId="5" borderId="18" xfId="1" applyNumberFormat="1" applyFont="1" applyFill="1" applyBorder="1" applyAlignment="1">
      <alignment vertical="center" shrinkToFit="1"/>
    </xf>
    <xf numFmtId="0" fontId="9" fillId="5" borderId="17" xfId="1" applyNumberFormat="1" applyFont="1" applyFill="1" applyBorder="1" applyAlignment="1">
      <alignment vertical="center" shrinkToFit="1"/>
    </xf>
    <xf numFmtId="0" fontId="11" fillId="0" borderId="28" xfId="0" applyFont="1" applyBorder="1" applyAlignment="1">
      <alignment vertical="center" shrinkToFit="1"/>
    </xf>
    <xf numFmtId="0" fontId="10" fillId="6" borderId="0" xfId="0" applyFont="1" applyFill="1" applyAlignment="1">
      <alignment vertical="center" shrinkToFit="1"/>
    </xf>
    <xf numFmtId="0" fontId="11" fillId="0" borderId="17" xfId="1" applyNumberFormat="1" applyFont="1" applyFill="1" applyBorder="1" applyAlignment="1">
      <alignment vertical="center" shrinkToFit="1"/>
    </xf>
    <xf numFmtId="0" fontId="19" fillId="0" borderId="0" xfId="0" applyFont="1" applyAlignment="1">
      <alignment vertical="center"/>
    </xf>
    <xf numFmtId="0" fontId="20" fillId="6" borderId="0" xfId="0" applyFont="1" applyFill="1" applyAlignment="1">
      <alignment vertical="center" shrinkToFit="1"/>
    </xf>
    <xf numFmtId="0" fontId="21" fillId="0" borderId="0" xfId="0" applyFont="1" applyAlignment="1">
      <alignment vertical="center" shrinkToFit="1"/>
    </xf>
    <xf numFmtId="0" fontId="24" fillId="0" borderId="0" xfId="0" applyFont="1">
      <alignment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Border="1">
      <alignment vertical="center"/>
    </xf>
    <xf numFmtId="0" fontId="28" fillId="7" borderId="2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3" fillId="0" borderId="0" xfId="2">
      <alignment vertical="center"/>
    </xf>
    <xf numFmtId="0" fontId="13" fillId="0" borderId="0" xfId="2" applyBorder="1" applyAlignment="1">
      <alignment vertical="center"/>
    </xf>
    <xf numFmtId="0" fontId="13" fillId="0" borderId="0" xfId="2" applyBorder="1">
      <alignment vertical="center"/>
    </xf>
    <xf numFmtId="0" fontId="25" fillId="4" borderId="3" xfId="2" applyFont="1" applyFill="1" applyBorder="1" applyAlignment="1">
      <alignment horizontal="left" vertical="center"/>
    </xf>
    <xf numFmtId="0" fontId="25" fillId="7" borderId="3" xfId="2" applyFont="1" applyFill="1" applyBorder="1" applyAlignment="1">
      <alignment horizontal="center" vertical="center"/>
    </xf>
    <xf numFmtId="0" fontId="27" fillId="5" borderId="3" xfId="2" applyFont="1" applyFill="1" applyBorder="1" applyAlignment="1">
      <alignment vertical="center"/>
    </xf>
    <xf numFmtId="0" fontId="26" fillId="4" borderId="3" xfId="2" applyFont="1" applyFill="1" applyBorder="1" applyAlignment="1">
      <alignment vertical="center"/>
    </xf>
    <xf numFmtId="0" fontId="23" fillId="4" borderId="34" xfId="2" applyFont="1" applyFill="1" applyBorder="1" applyAlignment="1">
      <alignment horizontal="center" vertical="center"/>
    </xf>
    <xf numFmtId="0" fontId="25" fillId="0" borderId="0" xfId="2" applyFont="1">
      <alignment vertical="center"/>
    </xf>
    <xf numFmtId="0" fontId="25" fillId="4" borderId="34" xfId="2" applyFont="1" applyFill="1" applyBorder="1" applyAlignment="1">
      <alignment horizontal="center" vertical="center"/>
    </xf>
    <xf numFmtId="0" fontId="30" fillId="6" borderId="0" xfId="2" applyFont="1" applyFill="1" applyBorder="1" applyAlignment="1">
      <alignment vertical="center"/>
    </xf>
    <xf numFmtId="0" fontId="25" fillId="6" borderId="0" xfId="2" applyFont="1" applyFill="1" applyBorder="1">
      <alignment vertical="center"/>
    </xf>
    <xf numFmtId="0" fontId="26" fillId="6" borderId="0" xfId="2" applyFont="1" applyFill="1" applyBorder="1" applyAlignment="1">
      <alignment vertical="center"/>
    </xf>
    <xf numFmtId="0" fontId="13" fillId="6" borderId="0" xfId="2" applyFill="1" applyBorder="1">
      <alignment vertical="center"/>
    </xf>
    <xf numFmtId="0" fontId="13" fillId="6" borderId="0" xfId="2" applyFill="1" applyBorder="1" applyAlignment="1">
      <alignment vertical="center"/>
    </xf>
    <xf numFmtId="0" fontId="27" fillId="6" borderId="0" xfId="2" applyFont="1" applyFill="1" applyBorder="1" applyAlignment="1">
      <alignment vertical="center"/>
    </xf>
    <xf numFmtId="0" fontId="23" fillId="6" borderId="0" xfId="2" applyFont="1" applyFill="1" applyBorder="1" applyAlignment="1">
      <alignment horizontal="center" vertical="center"/>
    </xf>
    <xf numFmtId="0" fontId="25" fillId="6" borderId="0" xfId="2" applyFont="1" applyFill="1" applyBorder="1" applyAlignment="1">
      <alignment horizontal="center" vertical="center"/>
    </xf>
    <xf numFmtId="0" fontId="25" fillId="6" borderId="0" xfId="2" applyFont="1" applyFill="1" applyBorder="1" applyAlignment="1">
      <alignment horizontal="left" vertical="center"/>
    </xf>
    <xf numFmtId="0" fontId="0" fillId="6" borderId="0" xfId="0" applyFill="1" applyBorder="1">
      <alignment vertical="center"/>
    </xf>
    <xf numFmtId="0" fontId="23" fillId="4" borderId="8" xfId="0" applyFont="1" applyFill="1" applyBorder="1" applyAlignment="1">
      <alignment horizontal="center" vertical="center"/>
    </xf>
    <xf numFmtId="0" fontId="33" fillId="0" borderId="4" xfId="3" applyNumberFormat="1" applyFont="1" applyBorder="1" applyAlignment="1">
      <alignment vertical="center"/>
    </xf>
    <xf numFmtId="0" fontId="33" fillId="0" borderId="5" xfId="3" applyNumberFormat="1" applyFont="1" applyBorder="1" applyAlignment="1">
      <alignment vertical="center"/>
    </xf>
    <xf numFmtId="181" fontId="33" fillId="0" borderId="6" xfId="3" applyNumberFormat="1" applyFont="1" applyBorder="1" applyAlignment="1">
      <alignment vertical="center"/>
    </xf>
    <xf numFmtId="0" fontId="33" fillId="0" borderId="7" xfId="3" applyNumberFormat="1" applyFont="1" applyBorder="1" applyAlignment="1">
      <alignment vertical="center"/>
    </xf>
    <xf numFmtId="0" fontId="33" fillId="0" borderId="4" xfId="0" applyNumberFormat="1" applyFont="1" applyFill="1" applyBorder="1" applyAlignment="1">
      <alignment horizontal="center" vertical="center" shrinkToFit="1"/>
    </xf>
    <xf numFmtId="0" fontId="33" fillId="0" borderId="16" xfId="0" applyNumberFormat="1" applyFont="1" applyFill="1" applyBorder="1" applyAlignment="1">
      <alignment vertical="center"/>
    </xf>
    <xf numFmtId="0" fontId="33" fillId="0" borderId="7" xfId="3" applyNumberFormat="1" applyFont="1" applyFill="1" applyBorder="1" applyAlignment="1">
      <alignment vertical="center"/>
    </xf>
    <xf numFmtId="0" fontId="23" fillId="7" borderId="2" xfId="0" applyFont="1" applyFill="1" applyBorder="1" applyAlignment="1">
      <alignment horizontal="center" vertical="center"/>
    </xf>
    <xf numFmtId="0" fontId="33" fillId="0" borderId="18" xfId="3" applyNumberFormat="1" applyFont="1" applyBorder="1" applyAlignment="1">
      <alignment vertical="center"/>
    </xf>
    <xf numFmtId="0" fontId="33" fillId="0" borderId="17" xfId="3" applyNumberFormat="1" applyFont="1" applyBorder="1" applyAlignment="1">
      <alignment vertical="center"/>
    </xf>
    <xf numFmtId="0" fontId="33" fillId="0" borderId="18" xfId="0" applyNumberFormat="1" applyFont="1" applyFill="1" applyBorder="1" applyAlignment="1">
      <alignment horizontal="center" vertical="center" shrinkToFit="1"/>
    </xf>
    <xf numFmtId="0" fontId="34" fillId="0" borderId="5" xfId="3" applyNumberFormat="1" applyFont="1" applyBorder="1" applyAlignment="1">
      <alignment vertical="center"/>
    </xf>
    <xf numFmtId="0" fontId="34" fillId="0" borderId="4" xfId="0" applyNumberFormat="1" applyFont="1" applyFill="1" applyBorder="1" applyAlignment="1">
      <alignment horizontal="center" vertical="center" shrinkToFit="1"/>
    </xf>
    <xf numFmtId="0" fontId="34" fillId="0" borderId="16" xfId="0" applyNumberFormat="1" applyFont="1" applyFill="1" applyBorder="1" applyAlignment="1">
      <alignment vertical="center"/>
    </xf>
    <xf numFmtId="0" fontId="34" fillId="0" borderId="7" xfId="3" applyNumberFormat="1" applyFont="1" applyFill="1" applyBorder="1" applyAlignment="1">
      <alignment vertical="center"/>
    </xf>
    <xf numFmtId="0" fontId="34" fillId="0" borderId="29" xfId="0" applyNumberFormat="1" applyFont="1" applyFill="1" applyBorder="1" applyAlignment="1">
      <alignment vertical="center"/>
    </xf>
    <xf numFmtId="0" fontId="34" fillId="0" borderId="27" xfId="3" applyNumberFormat="1" applyFont="1" applyFill="1" applyBorder="1" applyAlignment="1">
      <alignment vertical="center"/>
    </xf>
    <xf numFmtId="0" fontId="35" fillId="5" borderId="4" xfId="1" applyNumberFormat="1" applyFont="1" applyFill="1" applyBorder="1" applyAlignment="1">
      <alignment vertical="center" shrinkToFit="1"/>
    </xf>
    <xf numFmtId="0" fontId="35" fillId="5" borderId="5" xfId="1" applyNumberFormat="1" applyFont="1" applyFill="1" applyBorder="1" applyAlignment="1">
      <alignment vertical="center" shrinkToFit="1"/>
    </xf>
    <xf numFmtId="0" fontId="35" fillId="5" borderId="6" xfId="1" applyNumberFormat="1" applyFont="1" applyFill="1" applyBorder="1" applyAlignment="1">
      <alignment vertical="center" shrinkToFit="1"/>
    </xf>
    <xf numFmtId="0" fontId="35" fillId="5" borderId="7" xfId="1" applyNumberFormat="1" applyFont="1" applyFill="1" applyBorder="1" applyAlignment="1">
      <alignment vertical="center" shrinkToFit="1"/>
    </xf>
    <xf numFmtId="0" fontId="35" fillId="5" borderId="29" xfId="1" applyNumberFormat="1" applyFont="1" applyFill="1" applyBorder="1" applyAlignment="1">
      <alignment vertical="center" shrinkToFit="1"/>
    </xf>
    <xf numFmtId="0" fontId="35" fillId="5" borderId="27" xfId="1" applyNumberFormat="1" applyFont="1" applyFill="1" applyBorder="1" applyAlignment="1">
      <alignment vertical="center" shrinkToFit="1"/>
    </xf>
    <xf numFmtId="0" fontId="35" fillId="5" borderId="18" xfId="1" applyNumberFormat="1" applyFont="1" applyFill="1" applyBorder="1" applyAlignment="1">
      <alignment vertical="center" shrinkToFit="1"/>
    </xf>
    <xf numFmtId="0" fontId="35" fillId="5" borderId="17" xfId="1" applyNumberFormat="1" applyFont="1" applyFill="1" applyBorder="1" applyAlignment="1">
      <alignment vertical="center" shrinkToFit="1"/>
    </xf>
    <xf numFmtId="0" fontId="37" fillId="0" borderId="0" xfId="0" applyFont="1" applyAlignment="1">
      <alignment vertical="center" shrinkToFit="1"/>
    </xf>
    <xf numFmtId="0" fontId="37" fillId="0" borderId="4" xfId="3" applyNumberFormat="1" applyFont="1" applyBorder="1" applyAlignment="1">
      <alignment vertical="center"/>
    </xf>
    <xf numFmtId="0" fontId="37" fillId="0" borderId="5" xfId="3" applyNumberFormat="1" applyFont="1" applyBorder="1" applyAlignment="1">
      <alignment vertical="center"/>
    </xf>
    <xf numFmtId="0" fontId="37" fillId="5" borderId="5" xfId="1" applyNumberFormat="1" applyFont="1" applyFill="1" applyBorder="1" applyAlignment="1">
      <alignment vertical="center" shrinkToFit="1"/>
    </xf>
    <xf numFmtId="181" fontId="37" fillId="0" borderId="6" xfId="3" applyNumberFormat="1" applyFont="1" applyBorder="1" applyAlignment="1">
      <alignment vertical="center"/>
    </xf>
    <xf numFmtId="0" fontId="37" fillId="5" borderId="6" xfId="1" applyNumberFormat="1" applyFont="1" applyFill="1" applyBorder="1" applyAlignment="1">
      <alignment vertical="center" shrinkToFit="1"/>
    </xf>
    <xf numFmtId="0" fontId="37" fillId="0" borderId="4" xfId="0" applyNumberFormat="1" applyFont="1" applyFill="1" applyBorder="1" applyAlignment="1">
      <alignment horizontal="center" vertical="center" shrinkToFit="1"/>
    </xf>
    <xf numFmtId="0" fontId="37" fillId="5" borderId="29" xfId="1" applyNumberFormat="1" applyFont="1" applyFill="1" applyBorder="1" applyAlignment="1">
      <alignment vertical="center" shrinkToFit="1"/>
    </xf>
    <xf numFmtId="181" fontId="37" fillId="0" borderId="29" xfId="3" applyNumberFormat="1" applyFont="1" applyBorder="1" applyAlignment="1">
      <alignment vertical="center"/>
    </xf>
    <xf numFmtId="0" fontId="38" fillId="0" borderId="4" xfId="0" applyNumberFormat="1" applyFont="1" applyFill="1" applyBorder="1" applyAlignment="1">
      <alignment horizontal="center" vertical="center" shrinkToFit="1"/>
    </xf>
    <xf numFmtId="0" fontId="40" fillId="0" borderId="0" xfId="0" applyFont="1" applyAlignment="1">
      <alignment vertical="center" shrinkToFit="1"/>
    </xf>
    <xf numFmtId="0" fontId="40" fillId="0" borderId="4" xfId="3" applyNumberFormat="1" applyFont="1" applyBorder="1" applyAlignment="1">
      <alignment vertical="center"/>
    </xf>
    <xf numFmtId="0" fontId="40" fillId="0" borderId="5" xfId="3" applyNumberFormat="1" applyFont="1" applyBorder="1" applyAlignment="1">
      <alignment vertical="center"/>
    </xf>
    <xf numFmtId="0" fontId="40" fillId="5" borderId="4" xfId="1" applyNumberFormat="1" applyFont="1" applyFill="1" applyBorder="1" applyAlignment="1">
      <alignment vertical="center" shrinkToFit="1"/>
    </xf>
    <xf numFmtId="0" fontId="40" fillId="5" borderId="5" xfId="1" applyNumberFormat="1" applyFont="1" applyFill="1" applyBorder="1" applyAlignment="1">
      <alignment vertical="center" shrinkToFit="1"/>
    </xf>
    <xf numFmtId="181" fontId="40" fillId="0" borderId="6" xfId="3" applyNumberFormat="1" applyFont="1" applyBorder="1" applyAlignment="1">
      <alignment vertical="center"/>
    </xf>
    <xf numFmtId="0" fontId="40" fillId="0" borderId="7" xfId="3" applyNumberFormat="1" applyFont="1" applyBorder="1" applyAlignment="1">
      <alignment vertical="center"/>
    </xf>
    <xf numFmtId="0" fontId="40" fillId="5" borderId="6" xfId="1" applyNumberFormat="1" applyFont="1" applyFill="1" applyBorder="1" applyAlignment="1">
      <alignment vertical="center" shrinkToFit="1"/>
    </xf>
    <xf numFmtId="0" fontId="40" fillId="5" borderId="7" xfId="1" applyNumberFormat="1" applyFont="1" applyFill="1" applyBorder="1" applyAlignment="1">
      <alignment vertical="center" shrinkToFit="1"/>
    </xf>
    <xf numFmtId="0" fontId="40" fillId="0" borderId="4" xfId="0" applyNumberFormat="1" applyFont="1" applyFill="1" applyBorder="1" applyAlignment="1">
      <alignment horizontal="center" vertical="center" shrinkToFit="1"/>
    </xf>
    <xf numFmtId="0" fontId="40" fillId="0" borderId="16" xfId="0" applyNumberFormat="1" applyFont="1" applyFill="1" applyBorder="1" applyAlignment="1">
      <alignment vertical="center"/>
    </xf>
    <xf numFmtId="0" fontId="40" fillId="0" borderId="7" xfId="3" applyNumberFormat="1" applyFont="1" applyFill="1" applyBorder="1" applyAlignment="1">
      <alignment vertical="center"/>
    </xf>
    <xf numFmtId="0" fontId="40" fillId="0" borderId="7" xfId="1" applyNumberFormat="1" applyFont="1" applyBorder="1" applyAlignment="1">
      <alignment vertical="center" shrinkToFit="1"/>
    </xf>
    <xf numFmtId="181" fontId="40" fillId="0" borderId="29" xfId="3" applyNumberFormat="1" applyFont="1" applyBorder="1" applyAlignment="1">
      <alignment vertical="center"/>
    </xf>
    <xf numFmtId="0" fontId="40" fillId="0" borderId="27" xfId="3" applyNumberFormat="1" applyFont="1" applyBorder="1" applyAlignment="1">
      <alignment vertical="center"/>
    </xf>
    <xf numFmtId="0" fontId="40" fillId="5" borderId="29" xfId="1" applyNumberFormat="1" applyFont="1" applyFill="1" applyBorder="1" applyAlignment="1">
      <alignment vertical="center" shrinkToFit="1"/>
    </xf>
    <xf numFmtId="0" fontId="40" fillId="5" borderId="27" xfId="1" applyNumberFormat="1" applyFont="1" applyFill="1" applyBorder="1" applyAlignment="1">
      <alignment vertical="center" shrinkToFit="1"/>
    </xf>
    <xf numFmtId="0" fontId="40" fillId="0" borderId="27" xfId="1" applyNumberFormat="1" applyFont="1" applyFill="1" applyBorder="1" applyAlignment="1">
      <alignment vertical="center" shrinkToFit="1"/>
    </xf>
    <xf numFmtId="0" fontId="40" fillId="0" borderId="28" xfId="0" applyNumberFormat="1" applyFont="1" applyBorder="1" applyAlignment="1">
      <alignment vertical="center" shrinkToFit="1"/>
    </xf>
    <xf numFmtId="0" fontId="40" fillId="0" borderId="27" xfId="1" applyNumberFormat="1" applyFont="1" applyBorder="1" applyAlignment="1">
      <alignment vertical="center" shrinkToFit="1"/>
    </xf>
    <xf numFmtId="0" fontId="40" fillId="0" borderId="29" xfId="0" applyNumberFormat="1" applyFont="1" applyFill="1" applyBorder="1" applyAlignment="1">
      <alignment vertical="center"/>
    </xf>
    <xf numFmtId="0" fontId="40" fillId="0" borderId="27" xfId="3" applyNumberFormat="1" applyFont="1" applyFill="1" applyBorder="1" applyAlignment="1">
      <alignment vertical="center"/>
    </xf>
    <xf numFmtId="0" fontId="40" fillId="0" borderId="17" xfId="3" applyNumberFormat="1" applyFont="1" applyBorder="1" applyAlignment="1">
      <alignment vertical="center"/>
    </xf>
    <xf numFmtId="0" fontId="40" fillId="5" borderId="18" xfId="1" applyNumberFormat="1" applyFont="1" applyFill="1" applyBorder="1" applyAlignment="1">
      <alignment vertical="center" shrinkToFit="1"/>
    </xf>
    <xf numFmtId="0" fontId="40" fillId="5" borderId="17" xfId="1" applyNumberFormat="1" applyFont="1" applyFill="1" applyBorder="1" applyAlignment="1">
      <alignment vertical="center" shrinkToFit="1"/>
    </xf>
    <xf numFmtId="0" fontId="40" fillId="0" borderId="18" xfId="0" applyNumberFormat="1" applyFont="1" applyFill="1" applyBorder="1" applyAlignment="1">
      <alignment horizontal="center" vertical="center" shrinkToFit="1"/>
    </xf>
    <xf numFmtId="0" fontId="41" fillId="0" borderId="5" xfId="3" applyNumberFormat="1" applyFont="1" applyBorder="1" applyAlignment="1">
      <alignment vertical="center"/>
    </xf>
    <xf numFmtId="0" fontId="34" fillId="0" borderId="0" xfId="0" applyFont="1" applyAlignment="1">
      <alignment vertical="center" shrinkToFit="1"/>
    </xf>
    <xf numFmtId="181" fontId="40" fillId="5" borderId="6" xfId="1" applyNumberFormat="1" applyFont="1" applyFill="1" applyBorder="1" applyAlignment="1">
      <alignment vertical="center" shrinkToFit="1"/>
    </xf>
    <xf numFmtId="181" fontId="40" fillId="5" borderId="29" xfId="1" applyNumberFormat="1" applyFont="1" applyFill="1" applyBorder="1" applyAlignment="1">
      <alignment vertical="center" shrinkToFit="1"/>
    </xf>
    <xf numFmtId="0" fontId="38" fillId="0" borderId="5" xfId="1" applyNumberFormat="1" applyFont="1" applyFill="1" applyBorder="1" applyAlignment="1">
      <alignment vertical="center" shrinkToFit="1"/>
    </xf>
    <xf numFmtId="0" fontId="38" fillId="0" borderId="7" xfId="1" applyNumberFormat="1" applyFont="1" applyFill="1" applyBorder="1" applyAlignment="1">
      <alignment vertical="center" shrinkToFit="1"/>
    </xf>
    <xf numFmtId="177" fontId="38" fillId="0" borderId="4" xfId="0" applyNumberFormat="1" applyFont="1" applyFill="1" applyBorder="1" applyAlignment="1">
      <alignment horizontal="center" vertical="center" shrinkToFit="1"/>
    </xf>
    <xf numFmtId="41" fontId="38" fillId="0" borderId="5" xfId="1" applyFont="1" applyFill="1" applyBorder="1" applyAlignment="1">
      <alignment vertical="center" shrinkToFit="1"/>
    </xf>
    <xf numFmtId="0" fontId="38" fillId="0" borderId="5" xfId="1" applyNumberFormat="1" applyFont="1" applyBorder="1" applyAlignment="1">
      <alignment vertical="center" shrinkToFit="1"/>
    </xf>
    <xf numFmtId="0" fontId="38" fillId="0" borderId="7" xfId="1" applyNumberFormat="1" applyFont="1" applyBorder="1" applyAlignment="1">
      <alignment vertical="center" shrinkToFit="1"/>
    </xf>
    <xf numFmtId="41" fontId="38" fillId="0" borderId="7" xfId="1" applyFont="1" applyFill="1" applyBorder="1" applyAlignment="1">
      <alignment vertical="center" shrinkToFit="1"/>
    </xf>
    <xf numFmtId="0" fontId="38" fillId="0" borderId="27" xfId="1" applyNumberFormat="1" applyFont="1" applyBorder="1" applyAlignment="1">
      <alignment vertical="center" shrinkToFit="1"/>
    </xf>
    <xf numFmtId="0" fontId="34" fillId="6" borderId="19" xfId="0" applyFont="1" applyFill="1" applyBorder="1" applyAlignment="1">
      <alignment vertical="center" shrinkToFit="1"/>
    </xf>
    <xf numFmtId="0" fontId="40" fillId="0" borderId="0" xfId="0" applyNumberFormat="1" applyFont="1" applyBorder="1" applyAlignment="1">
      <alignment vertical="center" shrinkToFit="1"/>
    </xf>
    <xf numFmtId="177" fontId="40" fillId="0" borderId="18" xfId="0" applyNumberFormat="1" applyFont="1" applyFill="1" applyBorder="1" applyAlignment="1">
      <alignment horizontal="center" vertical="center" shrinkToFit="1"/>
    </xf>
    <xf numFmtId="0" fontId="40" fillId="0" borderId="6" xfId="0" applyNumberFormat="1" applyFont="1" applyFill="1" applyBorder="1" applyAlignment="1">
      <alignment vertical="center"/>
    </xf>
    <xf numFmtId="0" fontId="40" fillId="6" borderId="18" xfId="0" applyNumberFormat="1" applyFont="1" applyFill="1" applyBorder="1" applyAlignment="1">
      <alignment horizontal="center" vertical="center" shrinkToFit="1"/>
    </xf>
    <xf numFmtId="0" fontId="39" fillId="6" borderId="0" xfId="0" applyFont="1" applyFill="1" applyAlignment="1">
      <alignment vertical="center" shrinkToFit="1"/>
    </xf>
    <xf numFmtId="0" fontId="38" fillId="0" borderId="27" xfId="1" applyNumberFormat="1" applyFont="1" applyFill="1" applyBorder="1" applyAlignment="1">
      <alignment vertical="center" shrinkToFit="1"/>
    </xf>
    <xf numFmtId="0" fontId="41" fillId="0" borderId="4" xfId="0" applyNumberFormat="1" applyFont="1" applyFill="1" applyBorder="1" applyAlignment="1">
      <alignment horizontal="center" vertical="center" shrinkToFit="1"/>
    </xf>
    <xf numFmtId="0" fontId="41" fillId="0" borderId="5" xfId="1" applyNumberFormat="1" applyFont="1" applyFill="1" applyBorder="1" applyAlignment="1">
      <alignment vertical="center" shrinkToFit="1"/>
    </xf>
    <xf numFmtId="0" fontId="41" fillId="0" borderId="0" xfId="0" applyNumberFormat="1" applyFont="1" applyFill="1" applyBorder="1" applyAlignment="1">
      <alignment vertical="center" shrinkToFit="1"/>
    </xf>
    <xf numFmtId="0" fontId="41" fillId="0" borderId="7" xfId="1" applyNumberFormat="1" applyFont="1" applyFill="1" applyBorder="1" applyAlignment="1">
      <alignment vertical="center" shrinkToFit="1"/>
    </xf>
    <xf numFmtId="0" fontId="41" fillId="0" borderId="5" xfId="1" applyNumberFormat="1" applyFont="1" applyBorder="1" applyAlignment="1">
      <alignment vertical="center" shrinkToFit="1"/>
    </xf>
    <xf numFmtId="0" fontId="41" fillId="0" borderId="0" xfId="0" applyNumberFormat="1" applyFont="1" applyBorder="1" applyAlignment="1">
      <alignment vertical="center" shrinkToFit="1"/>
    </xf>
    <xf numFmtId="0" fontId="41" fillId="0" borderId="7" xfId="1" applyNumberFormat="1" applyFont="1" applyBorder="1" applyAlignment="1">
      <alignment vertical="center" shrinkToFit="1"/>
    </xf>
    <xf numFmtId="0" fontId="41" fillId="0" borderId="1" xfId="0" applyNumberFormat="1" applyFont="1" applyFill="1" applyBorder="1" applyAlignment="1">
      <alignment vertical="center" shrinkToFit="1"/>
    </xf>
    <xf numFmtId="0" fontId="41" fillId="0" borderId="1" xfId="0" applyNumberFormat="1" applyFont="1" applyBorder="1" applyAlignment="1">
      <alignment vertical="center" shrinkToFit="1"/>
    </xf>
    <xf numFmtId="0" fontId="41" fillId="0" borderId="28" xfId="0" applyNumberFormat="1" applyFont="1" applyFill="1" applyBorder="1" applyAlignment="1">
      <alignment vertical="center" shrinkToFit="1"/>
    </xf>
    <xf numFmtId="0" fontId="41" fillId="0" borderId="27" xfId="1" applyNumberFormat="1" applyFont="1" applyFill="1" applyBorder="1" applyAlignment="1">
      <alignment vertical="center" shrinkToFit="1"/>
    </xf>
    <xf numFmtId="0" fontId="41" fillId="0" borderId="28" xfId="0" applyNumberFormat="1" applyFont="1" applyBorder="1" applyAlignment="1">
      <alignment vertical="center" shrinkToFit="1"/>
    </xf>
    <xf numFmtId="0" fontId="41" fillId="0" borderId="27" xfId="1" applyNumberFormat="1" applyFont="1" applyBorder="1" applyAlignment="1">
      <alignment vertical="center" shrinkToFit="1"/>
    </xf>
    <xf numFmtId="0" fontId="34" fillId="0" borderId="0" xfId="0" applyFont="1" applyAlignment="1">
      <alignment vertical="center"/>
    </xf>
    <xf numFmtId="0" fontId="34" fillId="6" borderId="0" xfId="0" applyFont="1" applyFill="1" applyAlignment="1">
      <alignment vertical="center" shrinkToFit="1"/>
    </xf>
    <xf numFmtId="177" fontId="41" fillId="0" borderId="4" xfId="0" applyNumberFormat="1" applyFont="1" applyFill="1" applyBorder="1" applyAlignment="1">
      <alignment horizontal="center" vertical="center" shrinkToFit="1"/>
    </xf>
    <xf numFmtId="41" fontId="41" fillId="0" borderId="5" xfId="1" applyFont="1" applyFill="1" applyBorder="1" applyAlignment="1">
      <alignment vertical="center" shrinkToFit="1"/>
    </xf>
    <xf numFmtId="0" fontId="41" fillId="0" borderId="0" xfId="0" applyFont="1" applyFill="1" applyBorder="1" applyAlignment="1">
      <alignment vertical="center" shrinkToFit="1"/>
    </xf>
    <xf numFmtId="41" fontId="41" fillId="0" borderId="7" xfId="1" applyFont="1" applyFill="1" applyBorder="1" applyAlignment="1">
      <alignment vertical="center" shrinkToFit="1"/>
    </xf>
    <xf numFmtId="0" fontId="41" fillId="0" borderId="18" xfId="0" applyNumberFormat="1" applyFont="1" applyFill="1" applyBorder="1" applyAlignment="1">
      <alignment horizontal="center" vertical="center" shrinkToFit="1"/>
    </xf>
    <xf numFmtId="0" fontId="41" fillId="0" borderId="17" xfId="1" applyNumberFormat="1" applyFont="1" applyFill="1" applyBorder="1" applyAlignment="1">
      <alignment vertical="center" shrinkToFit="1"/>
    </xf>
    <xf numFmtId="0" fontId="41" fillId="0" borderId="17" xfId="1" applyNumberFormat="1" applyFont="1" applyBorder="1" applyAlignment="1">
      <alignment vertical="center" shrinkToFit="1"/>
    </xf>
    <xf numFmtId="177" fontId="41" fillId="0" borderId="18" xfId="0" applyNumberFormat="1" applyFont="1" applyFill="1" applyBorder="1" applyAlignment="1">
      <alignment horizontal="center" vertical="center" shrinkToFit="1"/>
    </xf>
    <xf numFmtId="41" fontId="41" fillId="0" borderId="17" xfId="1" applyFont="1" applyBorder="1" applyAlignment="1">
      <alignment vertical="center" shrinkToFit="1"/>
    </xf>
    <xf numFmtId="0" fontId="41" fillId="0" borderId="0" xfId="0" applyFont="1" applyBorder="1" applyAlignment="1">
      <alignment vertical="center" shrinkToFit="1"/>
    </xf>
    <xf numFmtId="41" fontId="41" fillId="0" borderId="7" xfId="1" applyFont="1" applyBorder="1" applyAlignment="1">
      <alignment vertical="center" shrinkToFit="1"/>
    </xf>
    <xf numFmtId="0" fontId="41" fillId="0" borderId="16" xfId="0" applyNumberFormat="1" applyFont="1" applyFill="1" applyBorder="1" applyAlignment="1">
      <alignment vertical="center"/>
    </xf>
    <xf numFmtId="0" fontId="41" fillId="0" borderId="7" xfId="3" applyNumberFormat="1" applyFont="1" applyFill="1" applyBorder="1" applyAlignment="1">
      <alignment vertical="center"/>
    </xf>
    <xf numFmtId="0" fontId="41" fillId="0" borderId="29" xfId="0" applyNumberFormat="1" applyFont="1" applyFill="1" applyBorder="1" applyAlignment="1">
      <alignment vertical="center"/>
    </xf>
    <xf numFmtId="0" fontId="41" fillId="0" borderId="27" xfId="3" applyNumberFormat="1" applyFont="1" applyFill="1" applyBorder="1" applyAlignment="1">
      <alignment vertical="center"/>
    </xf>
    <xf numFmtId="41" fontId="41" fillId="0" borderId="5" xfId="1" applyFont="1" applyBorder="1" applyAlignment="1">
      <alignment vertical="center" shrinkToFit="1"/>
    </xf>
    <xf numFmtId="0" fontId="40" fillId="5" borderId="16" xfId="1" applyNumberFormat="1" applyFont="1" applyFill="1" applyBorder="1" applyAlignment="1">
      <alignment vertical="center" shrinkToFit="1"/>
    </xf>
    <xf numFmtId="0" fontId="40" fillId="5" borderId="58" xfId="1" applyNumberFormat="1" applyFont="1" applyFill="1" applyBorder="1" applyAlignment="1">
      <alignment vertical="center" shrinkToFit="1"/>
    </xf>
    <xf numFmtId="0" fontId="41" fillId="0" borderId="58" xfId="1" applyNumberFormat="1" applyFont="1" applyFill="1" applyBorder="1" applyAlignment="1">
      <alignment vertical="center" shrinkToFit="1"/>
    </xf>
    <xf numFmtId="0" fontId="41" fillId="0" borderId="58" xfId="1" applyNumberFormat="1" applyFont="1" applyBorder="1" applyAlignment="1">
      <alignment vertical="center" shrinkToFit="1"/>
    </xf>
    <xf numFmtId="0" fontId="41" fillId="0" borderId="15" xfId="1" applyNumberFormat="1" applyFont="1" applyBorder="1" applyAlignment="1">
      <alignment vertical="center" shrinkToFit="1"/>
    </xf>
    <xf numFmtId="0" fontId="41" fillId="0" borderId="38" xfId="1" applyNumberFormat="1" applyFont="1" applyBorder="1" applyAlignment="1">
      <alignment vertical="center" shrinkToFit="1"/>
    </xf>
    <xf numFmtId="0" fontId="41" fillId="0" borderId="28" xfId="0" applyFont="1" applyBorder="1" applyAlignment="1">
      <alignment vertical="center" shrinkToFit="1"/>
    </xf>
    <xf numFmtId="0" fontId="41" fillId="0" borderId="1" xfId="0" applyFont="1" applyBorder="1" applyAlignment="1">
      <alignment vertical="center" shrinkToFit="1"/>
    </xf>
    <xf numFmtId="41" fontId="41" fillId="0" borderId="27" xfId="1" applyFont="1" applyBorder="1" applyAlignment="1">
      <alignment vertical="center" shrinkToFit="1"/>
    </xf>
    <xf numFmtId="0" fontId="38" fillId="0" borderId="5" xfId="3" applyNumberFormat="1" applyFont="1" applyBorder="1" applyAlignment="1">
      <alignment vertical="center"/>
    </xf>
    <xf numFmtId="0" fontId="38" fillId="0" borderId="7" xfId="3" applyNumberFormat="1" applyFont="1" applyFill="1" applyBorder="1" applyAlignment="1">
      <alignment vertical="center"/>
    </xf>
    <xf numFmtId="0" fontId="38" fillId="0" borderId="23" xfId="0" applyNumberFormat="1" applyFont="1" applyFill="1" applyBorder="1" applyAlignment="1">
      <alignment horizontal="center" vertical="center" shrinkToFit="1"/>
    </xf>
    <xf numFmtId="0" fontId="41" fillId="0" borderId="17" xfId="3" applyNumberFormat="1" applyFont="1" applyBorder="1" applyAlignment="1">
      <alignment vertical="center"/>
    </xf>
    <xf numFmtId="0" fontId="41" fillId="6" borderId="18" xfId="0" applyNumberFormat="1" applyFont="1" applyFill="1" applyBorder="1" applyAlignment="1">
      <alignment horizontal="center" vertical="center" shrinkToFit="1"/>
    </xf>
    <xf numFmtId="0" fontId="41" fillId="6" borderId="17" xfId="1" applyNumberFormat="1" applyFont="1" applyFill="1" applyBorder="1" applyAlignment="1">
      <alignment vertical="center" shrinkToFit="1"/>
    </xf>
    <xf numFmtId="177" fontId="41" fillId="6" borderId="18" xfId="0" applyNumberFormat="1" applyFont="1" applyFill="1" applyBorder="1" applyAlignment="1">
      <alignment horizontal="center" vertical="center" shrinkToFit="1"/>
    </xf>
    <xf numFmtId="41" fontId="41" fillId="6" borderId="17" xfId="1" applyFont="1" applyFill="1" applyBorder="1" applyAlignment="1">
      <alignment vertical="center" shrinkToFit="1"/>
    </xf>
    <xf numFmtId="0" fontId="40" fillId="6" borderId="7" xfId="1" applyNumberFormat="1" applyFont="1" applyFill="1" applyBorder="1" applyAlignment="1">
      <alignment vertical="center" shrinkToFit="1"/>
    </xf>
    <xf numFmtId="0" fontId="41" fillId="6" borderId="1" xfId="0" applyNumberFormat="1" applyFont="1" applyFill="1" applyBorder="1" applyAlignment="1">
      <alignment vertical="center" shrinkToFit="1"/>
    </xf>
    <xf numFmtId="0" fontId="41" fillId="6" borderId="7" xfId="1" applyNumberFormat="1" applyFont="1" applyFill="1" applyBorder="1" applyAlignment="1">
      <alignment vertical="center" shrinkToFit="1"/>
    </xf>
    <xf numFmtId="0" fontId="43" fillId="0" borderId="60" xfId="0" applyFont="1" applyBorder="1" applyAlignment="1">
      <alignment vertical="center"/>
    </xf>
    <xf numFmtId="0" fontId="39" fillId="6" borderId="19" xfId="0" applyFont="1" applyFill="1" applyBorder="1" applyAlignment="1">
      <alignment horizontal="center" vertical="center" shrinkToFit="1"/>
    </xf>
    <xf numFmtId="0" fontId="37" fillId="0" borderId="15" xfId="3" applyNumberFormat="1" applyFont="1" applyBorder="1" applyAlignment="1">
      <alignment vertical="center"/>
    </xf>
    <xf numFmtId="0" fontId="37" fillId="5" borderId="4" xfId="3" applyNumberFormat="1" applyFont="1" applyFill="1" applyBorder="1" applyAlignment="1">
      <alignment vertical="center"/>
    </xf>
    <xf numFmtId="0" fontId="37" fillId="0" borderId="38" xfId="3" applyNumberFormat="1" applyFont="1" applyBorder="1" applyAlignment="1">
      <alignment vertical="center"/>
    </xf>
    <xf numFmtId="0" fontId="37" fillId="5" borderId="38" xfId="3" applyNumberFormat="1" applyFont="1" applyFill="1" applyBorder="1" applyAlignment="1">
      <alignment vertical="center"/>
    </xf>
    <xf numFmtId="0" fontId="37" fillId="5" borderId="15" xfId="1" applyNumberFormat="1" applyFont="1" applyFill="1" applyBorder="1" applyAlignment="1">
      <alignment vertical="center" shrinkToFit="1"/>
    </xf>
    <xf numFmtId="0" fontId="38" fillId="6" borderId="4" xfId="0" applyNumberFormat="1" applyFont="1" applyFill="1" applyBorder="1" applyAlignment="1">
      <alignment horizontal="center" vertical="center" shrinkToFit="1"/>
    </xf>
    <xf numFmtId="0" fontId="38" fillId="6" borderId="5" xfId="3" applyNumberFormat="1" applyFont="1" applyFill="1" applyBorder="1" applyAlignment="1">
      <alignment vertical="center"/>
    </xf>
    <xf numFmtId="0" fontId="38" fillId="6" borderId="6" xfId="0" applyNumberFormat="1" applyFont="1" applyFill="1" applyBorder="1" applyAlignment="1">
      <alignment vertical="center"/>
    </xf>
    <xf numFmtId="0" fontId="38" fillId="6" borderId="7" xfId="3" applyNumberFormat="1" applyFont="1" applyFill="1" applyBorder="1" applyAlignment="1">
      <alignment vertical="center"/>
    </xf>
    <xf numFmtId="0" fontId="38" fillId="0" borderId="6" xfId="0" applyFont="1" applyFill="1" applyBorder="1" applyAlignment="1">
      <alignment vertical="center" shrinkToFit="1"/>
    </xf>
    <xf numFmtId="0" fontId="38" fillId="0" borderId="6" xfId="0" applyNumberFormat="1" applyFont="1" applyFill="1" applyBorder="1" applyAlignment="1">
      <alignment vertical="center" shrinkToFit="1"/>
    </xf>
    <xf numFmtId="0" fontId="38" fillId="0" borderId="16" xfId="0" applyNumberFormat="1" applyFont="1" applyBorder="1" applyAlignment="1">
      <alignment vertical="center" shrinkToFit="1"/>
    </xf>
    <xf numFmtId="0" fontId="38" fillId="0" borderId="58" xfId="1" applyNumberFormat="1" applyFont="1" applyBorder="1" applyAlignment="1">
      <alignment vertical="center" shrinkToFit="1"/>
    </xf>
    <xf numFmtId="0" fontId="38" fillId="0" borderId="15" xfId="1" applyNumberFormat="1" applyFont="1" applyFill="1" applyBorder="1" applyAlignment="1">
      <alignment vertical="center" shrinkToFit="1"/>
    </xf>
    <xf numFmtId="0" fontId="38" fillId="0" borderId="38" xfId="1" applyNumberFormat="1" applyFont="1" applyFill="1" applyBorder="1" applyAlignment="1">
      <alignment vertical="center" shrinkToFit="1"/>
    </xf>
    <xf numFmtId="0" fontId="38" fillId="0" borderId="16" xfId="0" applyNumberFormat="1" applyFont="1" applyFill="1" applyBorder="1" applyAlignment="1">
      <alignment vertical="center" shrinkToFit="1"/>
    </xf>
    <xf numFmtId="0" fontId="38" fillId="0" borderId="58" xfId="1" applyNumberFormat="1" applyFont="1" applyFill="1" applyBorder="1" applyAlignment="1">
      <alignment vertical="center" shrinkToFit="1"/>
    </xf>
    <xf numFmtId="181" fontId="37" fillId="0" borderId="16" xfId="3" applyNumberFormat="1" applyFont="1" applyBorder="1" applyAlignment="1">
      <alignment vertical="center"/>
    </xf>
    <xf numFmtId="0" fontId="38" fillId="0" borderId="6" xfId="0" applyNumberFormat="1" applyFont="1" applyBorder="1" applyAlignment="1">
      <alignment vertical="center" shrinkToFit="1"/>
    </xf>
    <xf numFmtId="41" fontId="38" fillId="0" borderId="5" xfId="1" applyFont="1" applyBorder="1" applyAlignment="1">
      <alignment vertical="center" shrinkToFit="1"/>
    </xf>
    <xf numFmtId="0" fontId="38" fillId="0" borderId="6" xfId="0" applyNumberFormat="1" applyFont="1" applyFill="1" applyBorder="1" applyAlignment="1">
      <alignment vertical="center"/>
    </xf>
    <xf numFmtId="0" fontId="38" fillId="0" borderId="6" xfId="0" applyFont="1" applyBorder="1" applyAlignment="1">
      <alignment vertical="center" shrinkToFit="1"/>
    </xf>
    <xf numFmtId="41" fontId="38" fillId="0" borderId="7" xfId="1" applyFont="1" applyBorder="1" applyAlignment="1">
      <alignment vertical="center" shrinkToFit="1"/>
    </xf>
    <xf numFmtId="0" fontId="37" fillId="0" borderId="42" xfId="3" applyNumberFormat="1" applyFont="1" applyBorder="1" applyAlignment="1">
      <alignment vertical="center"/>
    </xf>
    <xf numFmtId="0" fontId="37" fillId="5" borderId="42" xfId="3" applyNumberFormat="1" applyFont="1" applyFill="1" applyBorder="1" applyAlignment="1">
      <alignment vertical="center"/>
    </xf>
    <xf numFmtId="0" fontId="33" fillId="0" borderId="6" xfId="0" applyNumberFormat="1" applyFont="1" applyFill="1" applyBorder="1" applyAlignment="1">
      <alignment vertical="center"/>
    </xf>
    <xf numFmtId="0" fontId="41" fillId="0" borderId="6" xfId="0" applyNumberFormat="1" applyFont="1" applyFill="1" applyBorder="1" applyAlignment="1">
      <alignment vertical="center" shrinkToFit="1"/>
    </xf>
    <xf numFmtId="177" fontId="40" fillId="0" borderId="0" xfId="0" applyNumberFormat="1" applyFont="1" applyFill="1" applyBorder="1" applyAlignment="1">
      <alignment horizontal="center" vertical="center" shrinkToFit="1"/>
    </xf>
    <xf numFmtId="177" fontId="40" fillId="0" borderId="17" xfId="0" applyNumberFormat="1" applyFont="1" applyFill="1" applyBorder="1" applyAlignment="1">
      <alignment horizontal="center" vertical="center" shrinkToFit="1"/>
    </xf>
    <xf numFmtId="177" fontId="40" fillId="0" borderId="16" xfId="0" applyNumberFormat="1" applyFont="1" applyFill="1" applyBorder="1" applyAlignment="1">
      <alignment horizontal="center" vertical="center" shrinkToFit="1"/>
    </xf>
    <xf numFmtId="177" fontId="40" fillId="0" borderId="45" xfId="0" applyNumberFormat="1" applyFont="1" applyFill="1" applyBorder="1" applyAlignment="1">
      <alignment horizontal="center" vertical="center" shrinkToFit="1"/>
    </xf>
    <xf numFmtId="9" fontId="0" fillId="0" borderId="0" xfId="4" applyFont="1" applyAlignment="1">
      <alignment vertical="center"/>
    </xf>
    <xf numFmtId="0" fontId="35" fillId="0" borderId="18" xfId="3" applyNumberFormat="1" applyFont="1" applyBorder="1" applyAlignment="1">
      <alignment vertical="center"/>
    </xf>
    <xf numFmtId="0" fontId="35" fillId="0" borderId="17" xfId="3" applyNumberFormat="1" applyFont="1" applyBorder="1" applyAlignment="1">
      <alignment vertical="center"/>
    </xf>
    <xf numFmtId="181" fontId="35" fillId="0" borderId="6" xfId="3" applyNumberFormat="1" applyFont="1" applyBorder="1" applyAlignment="1">
      <alignment vertical="center"/>
    </xf>
    <xf numFmtId="0" fontId="35" fillId="0" borderId="7" xfId="3" applyNumberFormat="1" applyFont="1" applyBorder="1" applyAlignment="1">
      <alignment vertical="center"/>
    </xf>
    <xf numFmtId="0" fontId="35" fillId="0" borderId="4" xfId="3" applyNumberFormat="1" applyFont="1" applyBorder="1" applyAlignment="1">
      <alignment vertical="center"/>
    </xf>
    <xf numFmtId="0" fontId="35" fillId="0" borderId="5" xfId="3" applyNumberFormat="1" applyFont="1" applyBorder="1" applyAlignment="1">
      <alignment vertical="center"/>
    </xf>
    <xf numFmtId="181" fontId="35" fillId="0" borderId="29" xfId="3" applyNumberFormat="1" applyFont="1" applyBorder="1" applyAlignment="1">
      <alignment vertical="center"/>
    </xf>
    <xf numFmtId="0" fontId="35" fillId="0" borderId="27" xfId="3" applyNumberFormat="1" applyFont="1" applyBorder="1" applyAlignment="1">
      <alignment vertical="center"/>
    </xf>
    <xf numFmtId="41" fontId="44" fillId="0" borderId="0" xfId="0" applyNumberFormat="1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40" fillId="6" borderId="19" xfId="0" applyFont="1" applyFill="1" applyBorder="1" applyAlignment="1">
      <alignment horizontal="center" vertical="center" shrinkToFit="1"/>
    </xf>
    <xf numFmtId="0" fontId="40" fillId="6" borderId="0" xfId="0" applyFont="1" applyFill="1" applyBorder="1" applyAlignment="1">
      <alignment vertical="center" shrinkToFit="1"/>
    </xf>
    <xf numFmtId="0" fontId="40" fillId="0" borderId="0" xfId="0" applyFont="1" applyBorder="1" applyAlignment="1">
      <alignment vertical="center" shrinkToFit="1"/>
    </xf>
    <xf numFmtId="181" fontId="40" fillId="0" borderId="16" xfId="3" applyNumberFormat="1" applyFont="1" applyBorder="1" applyAlignment="1">
      <alignment vertical="center"/>
    </xf>
    <xf numFmtId="0" fontId="40" fillId="0" borderId="58" xfId="3" applyNumberFormat="1" applyFont="1" applyBorder="1" applyAlignment="1">
      <alignment vertical="center"/>
    </xf>
    <xf numFmtId="0" fontId="40" fillId="0" borderId="63" xfId="3" applyNumberFormat="1" applyFont="1" applyBorder="1" applyAlignment="1">
      <alignment vertical="center"/>
    </xf>
    <xf numFmtId="0" fontId="40" fillId="0" borderId="46" xfId="3" applyNumberFormat="1" applyFont="1" applyBorder="1" applyAlignment="1">
      <alignment vertical="center"/>
    </xf>
    <xf numFmtId="0" fontId="40" fillId="5" borderId="63" xfId="1" applyNumberFormat="1" applyFont="1" applyFill="1" applyBorder="1" applyAlignment="1">
      <alignment vertical="center" shrinkToFit="1"/>
    </xf>
    <xf numFmtId="0" fontId="40" fillId="5" borderId="46" xfId="1" applyNumberFormat="1" applyFont="1" applyFill="1" applyBorder="1" applyAlignment="1">
      <alignment vertical="center" shrinkToFit="1"/>
    </xf>
    <xf numFmtId="0" fontId="41" fillId="0" borderId="63" xfId="0" applyNumberFormat="1" applyFont="1" applyFill="1" applyBorder="1" applyAlignment="1">
      <alignment horizontal="center" vertical="center" shrinkToFit="1"/>
    </xf>
    <xf numFmtId="0" fontId="41" fillId="0" borderId="46" xfId="1" applyNumberFormat="1" applyFont="1" applyFill="1" applyBorder="1" applyAlignment="1">
      <alignment vertical="center" shrinkToFit="1"/>
    </xf>
    <xf numFmtId="0" fontId="41" fillId="0" borderId="46" xfId="1" applyNumberFormat="1" applyFont="1" applyBorder="1" applyAlignment="1">
      <alignment vertical="center" shrinkToFit="1"/>
    </xf>
    <xf numFmtId="0" fontId="41" fillId="0" borderId="64" xfId="1" applyNumberFormat="1" applyFont="1" applyBorder="1" applyAlignment="1">
      <alignment vertical="center" shrinkToFit="1"/>
    </xf>
    <xf numFmtId="0" fontId="41" fillId="0" borderId="0" xfId="1" applyNumberFormat="1" applyFont="1" applyBorder="1" applyAlignment="1">
      <alignment vertical="center" shrinkToFit="1"/>
    </xf>
    <xf numFmtId="0" fontId="41" fillId="0" borderId="42" xfId="1" applyNumberFormat="1" applyFont="1" applyBorder="1" applyAlignment="1">
      <alignment vertical="center" shrinkToFit="1"/>
    </xf>
    <xf numFmtId="0" fontId="41" fillId="0" borderId="66" xfId="0" applyNumberFormat="1" applyFont="1" applyFill="1" applyBorder="1" applyAlignment="1">
      <alignment horizontal="center" vertical="center" shrinkToFit="1"/>
    </xf>
    <xf numFmtId="0" fontId="41" fillId="0" borderId="26" xfId="0" applyNumberFormat="1" applyFont="1" applyBorder="1" applyAlignment="1">
      <alignment vertical="center" shrinkToFit="1"/>
    </xf>
    <xf numFmtId="0" fontId="41" fillId="0" borderId="58" xfId="3" applyNumberFormat="1" applyFont="1" applyFill="1" applyBorder="1" applyAlignment="1">
      <alignment vertical="center"/>
    </xf>
    <xf numFmtId="0" fontId="41" fillId="0" borderId="46" xfId="3" applyNumberFormat="1" applyFont="1" applyBorder="1" applyAlignment="1">
      <alignment vertical="center"/>
    </xf>
    <xf numFmtId="177" fontId="41" fillId="0" borderId="66" xfId="0" applyNumberFormat="1" applyFont="1" applyFill="1" applyBorder="1" applyAlignment="1">
      <alignment horizontal="center" vertical="center" shrinkToFit="1"/>
    </xf>
    <xf numFmtId="0" fontId="41" fillId="0" borderId="43" xfId="0" applyFont="1" applyBorder="1" applyAlignment="1">
      <alignment vertical="center" shrinkToFit="1"/>
    </xf>
    <xf numFmtId="0" fontId="41" fillId="0" borderId="23" xfId="0" applyNumberFormat="1" applyFont="1" applyFill="1" applyBorder="1" applyAlignment="1">
      <alignment horizontal="center" vertical="center" shrinkToFit="1"/>
    </xf>
    <xf numFmtId="0" fontId="41" fillId="0" borderId="43" xfId="0" applyNumberFormat="1" applyFont="1" applyBorder="1" applyAlignment="1">
      <alignment vertical="center" shrinkToFit="1"/>
    </xf>
    <xf numFmtId="0" fontId="41" fillId="0" borderId="24" xfId="0" applyNumberFormat="1" applyFont="1" applyBorder="1" applyAlignment="1">
      <alignment vertical="center" shrinkToFit="1"/>
    </xf>
    <xf numFmtId="0" fontId="37" fillId="0" borderId="68" xfId="3" applyNumberFormat="1" applyFont="1" applyBorder="1" applyAlignment="1">
      <alignment vertical="center"/>
    </xf>
    <xf numFmtId="0" fontId="37" fillId="5" borderId="16" xfId="1" applyNumberFormat="1" applyFont="1" applyFill="1" applyBorder="1" applyAlignment="1">
      <alignment vertical="center" shrinkToFit="1"/>
    </xf>
    <xf numFmtId="0" fontId="37" fillId="5" borderId="68" xfId="3" applyNumberFormat="1" applyFont="1" applyFill="1" applyBorder="1" applyAlignment="1">
      <alignment vertical="center"/>
    </xf>
    <xf numFmtId="0" fontId="38" fillId="6" borderId="16" xfId="0" applyNumberFormat="1" applyFont="1" applyFill="1" applyBorder="1" applyAlignment="1">
      <alignment vertical="center"/>
    </xf>
    <xf numFmtId="0" fontId="38" fillId="6" borderId="58" xfId="3" applyNumberFormat="1" applyFont="1" applyFill="1" applyBorder="1" applyAlignment="1">
      <alignment vertical="center"/>
    </xf>
    <xf numFmtId="0" fontId="38" fillId="0" borderId="68" xfId="1" applyNumberFormat="1" applyFont="1" applyFill="1" applyBorder="1" applyAlignment="1">
      <alignment vertical="center" shrinkToFit="1"/>
    </xf>
    <xf numFmtId="0" fontId="37" fillId="0" borderId="63" xfId="3" applyNumberFormat="1" applyFont="1" applyBorder="1" applyAlignment="1">
      <alignment vertical="center"/>
    </xf>
    <xf numFmtId="0" fontId="37" fillId="0" borderId="64" xfId="3" applyNumberFormat="1" applyFont="1" applyBorder="1" applyAlignment="1">
      <alignment vertical="center"/>
    </xf>
    <xf numFmtId="0" fontId="37" fillId="5" borderId="63" xfId="3" applyNumberFormat="1" applyFont="1" applyFill="1" applyBorder="1" applyAlignment="1">
      <alignment vertical="center"/>
    </xf>
    <xf numFmtId="0" fontId="38" fillId="6" borderId="63" xfId="0" applyNumberFormat="1" applyFont="1" applyFill="1" applyBorder="1" applyAlignment="1">
      <alignment horizontal="center" vertical="center" shrinkToFit="1"/>
    </xf>
    <xf numFmtId="0" fontId="38" fillId="6" borderId="46" xfId="3" applyNumberFormat="1" applyFont="1" applyFill="1" applyBorder="1" applyAlignment="1">
      <alignment vertical="center"/>
    </xf>
    <xf numFmtId="0" fontId="38" fillId="0" borderId="63" xfId="0" applyNumberFormat="1" applyFont="1" applyFill="1" applyBorder="1" applyAlignment="1">
      <alignment horizontal="center" vertical="center" shrinkToFit="1"/>
    </xf>
    <xf numFmtId="0" fontId="38" fillId="0" borderId="64" xfId="1" applyNumberFormat="1" applyFont="1" applyFill="1" applyBorder="1" applyAlignment="1">
      <alignment vertical="center" shrinkToFit="1"/>
    </xf>
    <xf numFmtId="0" fontId="38" fillId="0" borderId="46" xfId="1" applyNumberFormat="1" applyFont="1" applyBorder="1" applyAlignment="1">
      <alignment vertical="center" shrinkToFit="1"/>
    </xf>
    <xf numFmtId="0" fontId="38" fillId="0" borderId="46" xfId="1" applyNumberFormat="1" applyFont="1" applyFill="1" applyBorder="1" applyAlignment="1">
      <alignment vertical="center" shrinkToFit="1"/>
    </xf>
    <xf numFmtId="0" fontId="37" fillId="0" borderId="29" xfId="0" applyNumberFormat="1" applyFont="1" applyFill="1" applyBorder="1" applyAlignment="1">
      <alignment vertical="center"/>
    </xf>
    <xf numFmtId="0" fontId="37" fillId="0" borderId="27" xfId="3" applyNumberFormat="1" applyFont="1" applyFill="1" applyBorder="1" applyAlignment="1">
      <alignment vertical="center"/>
    </xf>
    <xf numFmtId="0" fontId="38" fillId="0" borderId="29" xfId="0" applyNumberFormat="1" applyFont="1" applyFill="1" applyBorder="1" applyAlignment="1">
      <alignment vertical="center" shrinkToFit="1"/>
    </xf>
    <xf numFmtId="0" fontId="38" fillId="0" borderId="42" xfId="1" applyNumberFormat="1" applyFont="1" applyFill="1" applyBorder="1" applyAlignment="1">
      <alignment vertical="center" shrinkToFit="1"/>
    </xf>
    <xf numFmtId="0" fontId="38" fillId="0" borderId="29" xfId="0" applyNumberFormat="1" applyFont="1" applyBorder="1" applyAlignment="1">
      <alignment vertical="center" shrinkToFit="1"/>
    </xf>
    <xf numFmtId="0" fontId="38" fillId="0" borderId="64" xfId="1" applyNumberFormat="1" applyFont="1" applyBorder="1" applyAlignment="1">
      <alignment vertical="center" shrinkToFit="1"/>
    </xf>
    <xf numFmtId="0" fontId="38" fillId="0" borderId="38" xfId="1" applyNumberFormat="1" applyFont="1" applyBorder="1" applyAlignment="1">
      <alignment vertical="center" shrinkToFit="1"/>
    </xf>
    <xf numFmtId="0" fontId="38" fillId="0" borderId="15" xfId="1" applyNumberFormat="1" applyFont="1" applyBorder="1" applyAlignment="1">
      <alignment vertical="center" shrinkToFit="1"/>
    </xf>
    <xf numFmtId="0" fontId="38" fillId="0" borderId="42" xfId="1" applyNumberFormat="1" applyFont="1" applyBorder="1" applyAlignment="1">
      <alignment vertical="center" shrinkToFit="1"/>
    </xf>
    <xf numFmtId="0" fontId="38" fillId="0" borderId="24" xfId="0" applyNumberFormat="1" applyFont="1" applyBorder="1" applyAlignment="1">
      <alignment vertical="center" shrinkToFit="1"/>
    </xf>
    <xf numFmtId="0" fontId="38" fillId="0" borderId="26" xfId="0" applyNumberFormat="1" applyFont="1" applyBorder="1" applyAlignment="1">
      <alignment vertical="center" shrinkToFit="1"/>
    </xf>
    <xf numFmtId="0" fontId="40" fillId="0" borderId="63" xfId="0" applyNumberFormat="1" applyFont="1" applyFill="1" applyBorder="1" applyAlignment="1">
      <alignment horizontal="center" vertical="center" shrinkToFit="1"/>
    </xf>
    <xf numFmtId="177" fontId="41" fillId="0" borderId="23" xfId="0" applyNumberFormat="1" applyFont="1" applyFill="1" applyBorder="1" applyAlignment="1">
      <alignment horizontal="center" vertical="center" shrinkToFit="1"/>
    </xf>
    <xf numFmtId="0" fontId="41" fillId="0" borderId="26" xfId="0" applyFont="1" applyBorder="1" applyAlignment="1">
      <alignment vertical="center" shrinkToFit="1"/>
    </xf>
    <xf numFmtId="177" fontId="41" fillId="0" borderId="63" xfId="0" applyNumberFormat="1" applyFont="1" applyFill="1" applyBorder="1" applyAlignment="1">
      <alignment horizontal="center" vertical="center" shrinkToFit="1"/>
    </xf>
    <xf numFmtId="41" fontId="41" fillId="0" borderId="38" xfId="1" applyFont="1" applyBorder="1" applyAlignment="1">
      <alignment vertical="center" shrinkToFit="1"/>
    </xf>
    <xf numFmtId="0" fontId="41" fillId="6" borderId="0" xfId="1" applyNumberFormat="1" applyFont="1" applyFill="1" applyBorder="1" applyAlignment="1">
      <alignment vertical="center" shrinkToFit="1"/>
    </xf>
    <xf numFmtId="0" fontId="41" fillId="6" borderId="38" xfId="1" applyNumberFormat="1" applyFont="1" applyFill="1" applyBorder="1" applyAlignment="1">
      <alignment vertical="center" shrinkToFit="1"/>
    </xf>
    <xf numFmtId="0" fontId="41" fillId="6" borderId="66" xfId="0" applyNumberFormat="1" applyFont="1" applyFill="1" applyBorder="1" applyAlignment="1">
      <alignment horizontal="center" vertical="center" shrinkToFit="1"/>
    </xf>
    <xf numFmtId="0" fontId="41" fillId="6" borderId="24" xfId="0" applyNumberFormat="1" applyFont="1" applyFill="1" applyBorder="1" applyAlignment="1">
      <alignment vertical="center" shrinkToFit="1"/>
    </xf>
    <xf numFmtId="41" fontId="41" fillId="0" borderId="15" xfId="1" applyFont="1" applyFill="1" applyBorder="1" applyAlignment="1">
      <alignment vertical="center" shrinkToFit="1"/>
    </xf>
    <xf numFmtId="41" fontId="41" fillId="0" borderId="68" xfId="1" applyFont="1" applyFill="1" applyBorder="1" applyAlignment="1">
      <alignment vertical="center" shrinkToFit="1"/>
    </xf>
    <xf numFmtId="41" fontId="41" fillId="0" borderId="64" xfId="1" applyFont="1" applyFill="1" applyBorder="1" applyAlignment="1">
      <alignment vertical="center" shrinkToFit="1"/>
    </xf>
    <xf numFmtId="0" fontId="41" fillId="0" borderId="42" xfId="1" applyNumberFormat="1" applyFont="1" applyFill="1" applyBorder="1" applyAlignment="1">
      <alignment vertical="center" shrinkToFit="1"/>
    </xf>
    <xf numFmtId="0" fontId="41" fillId="0" borderId="70" xfId="0" applyNumberFormat="1" applyFont="1" applyFill="1" applyBorder="1" applyAlignment="1">
      <alignment horizontal="center" vertical="center" shrinkToFit="1"/>
    </xf>
    <xf numFmtId="0" fontId="45" fillId="0" borderId="0" xfId="0" applyFont="1" applyBorder="1" applyAlignment="1">
      <alignment horizontal="center" vertical="center"/>
    </xf>
    <xf numFmtId="0" fontId="41" fillId="0" borderId="38" xfId="3" applyNumberFormat="1" applyFont="1" applyFill="1" applyBorder="1" applyAlignment="1">
      <alignment vertical="center"/>
    </xf>
    <xf numFmtId="0" fontId="41" fillId="0" borderId="15" xfId="3" applyNumberFormat="1" applyFont="1" applyBorder="1" applyAlignment="1">
      <alignment vertical="center"/>
    </xf>
    <xf numFmtId="0" fontId="34" fillId="0" borderId="15" xfId="3" applyNumberFormat="1" applyFont="1" applyBorder="1" applyAlignment="1">
      <alignment vertical="center"/>
    </xf>
    <xf numFmtId="0" fontId="34" fillId="0" borderId="38" xfId="3" applyNumberFormat="1" applyFont="1" applyFill="1" applyBorder="1" applyAlignment="1">
      <alignment vertical="center"/>
    </xf>
    <xf numFmtId="0" fontId="34" fillId="0" borderId="42" xfId="3" applyNumberFormat="1" applyFont="1" applyFill="1" applyBorder="1" applyAlignment="1">
      <alignment vertical="center"/>
    </xf>
    <xf numFmtId="0" fontId="41" fillId="0" borderId="43" xfId="0" applyNumberFormat="1" applyFont="1" applyFill="1" applyBorder="1" applyAlignment="1">
      <alignment vertical="center"/>
    </xf>
    <xf numFmtId="0" fontId="41" fillId="0" borderId="26" xfId="0" applyNumberFormat="1" applyFont="1" applyFill="1" applyBorder="1" applyAlignment="1">
      <alignment vertical="center"/>
    </xf>
    <xf numFmtId="177" fontId="41" fillId="6" borderId="0" xfId="0" applyNumberFormat="1" applyFont="1" applyFill="1" applyBorder="1" applyAlignment="1">
      <alignment horizontal="center" vertical="center" shrinkToFit="1"/>
    </xf>
    <xf numFmtId="177" fontId="41" fillId="6" borderId="17" xfId="0" applyNumberFormat="1" applyFont="1" applyFill="1" applyBorder="1" applyAlignment="1">
      <alignment horizontal="center" vertical="center" shrinkToFit="1"/>
    </xf>
    <xf numFmtId="177" fontId="41" fillId="6" borderId="45" xfId="0" applyNumberFormat="1" applyFont="1" applyFill="1" applyBorder="1" applyAlignment="1">
      <alignment horizontal="center" vertical="center" shrinkToFit="1"/>
    </xf>
    <xf numFmtId="181" fontId="37" fillId="5" borderId="6" xfId="1" applyNumberFormat="1" applyFont="1" applyFill="1" applyBorder="1" applyAlignment="1">
      <alignment vertical="center" shrinkToFit="1"/>
    </xf>
    <xf numFmtId="180" fontId="37" fillId="5" borderId="64" xfId="1" applyNumberFormat="1" applyFont="1" applyFill="1" applyBorder="1" applyAlignment="1">
      <alignment vertical="center" shrinkToFit="1"/>
    </xf>
    <xf numFmtId="0" fontId="34" fillId="6" borderId="19" xfId="0" applyFont="1" applyFill="1" applyBorder="1" applyAlignment="1">
      <alignment horizontal="center" vertical="center" shrinkToFit="1"/>
    </xf>
    <xf numFmtId="41" fontId="41" fillId="0" borderId="0" xfId="1" applyFont="1" applyBorder="1" applyAlignment="1">
      <alignment vertical="center" shrinkToFit="1"/>
    </xf>
    <xf numFmtId="177" fontId="34" fillId="6" borderId="0" xfId="0" applyNumberFormat="1" applyFont="1" applyFill="1" applyAlignment="1">
      <alignment vertical="center" shrinkToFit="1"/>
    </xf>
    <xf numFmtId="180" fontId="40" fillId="5" borderId="5" xfId="1" applyNumberFormat="1" applyFont="1" applyFill="1" applyBorder="1" applyAlignment="1">
      <alignment vertical="center" shrinkToFit="1"/>
    </xf>
    <xf numFmtId="0" fontId="40" fillId="0" borderId="5" xfId="3" applyNumberFormat="1" applyFont="1" applyFill="1" applyBorder="1" applyAlignment="1">
      <alignment vertical="center"/>
    </xf>
    <xf numFmtId="0" fontId="40" fillId="0" borderId="7" xfId="1" applyNumberFormat="1" applyFont="1" applyFill="1" applyBorder="1" applyAlignment="1">
      <alignment vertical="center" shrinkToFit="1"/>
    </xf>
    <xf numFmtId="0" fontId="40" fillId="0" borderId="18" xfId="3" applyNumberFormat="1" applyFont="1" applyBorder="1" applyAlignment="1">
      <alignment vertical="center"/>
    </xf>
    <xf numFmtId="182" fontId="49" fillId="0" borderId="0" xfId="0" applyNumberFormat="1" applyFont="1" applyAlignment="1">
      <alignment horizontal="center" vertical="center"/>
    </xf>
    <xf numFmtId="0" fontId="41" fillId="0" borderId="5" xfId="3" applyNumberFormat="1" applyFont="1" applyFill="1" applyBorder="1" applyAlignment="1">
      <alignment vertical="center"/>
    </xf>
    <xf numFmtId="0" fontId="41" fillId="6" borderId="1" xfId="0" applyFont="1" applyFill="1" applyBorder="1" applyAlignment="1">
      <alignment vertical="center" shrinkToFit="1"/>
    </xf>
    <xf numFmtId="0" fontId="41" fillId="0" borderId="17" xfId="3" applyNumberFormat="1" applyFont="1" applyFill="1" applyBorder="1" applyAlignment="1">
      <alignment vertical="center"/>
    </xf>
    <xf numFmtId="0" fontId="41" fillId="0" borderId="6" xfId="0" applyNumberFormat="1" applyFont="1" applyFill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41" fillId="0" borderId="0" xfId="0" applyNumberFormat="1" applyFont="1" applyFill="1" applyBorder="1" applyAlignment="1">
      <alignment vertical="center"/>
    </xf>
    <xf numFmtId="177" fontId="40" fillId="0" borderId="0" xfId="0" applyNumberFormat="1" applyFont="1" applyBorder="1" applyAlignment="1">
      <alignment vertical="center" shrinkToFit="1"/>
    </xf>
    <xf numFmtId="0" fontId="34" fillId="0" borderId="18" xfId="0" applyNumberFormat="1" applyFont="1" applyFill="1" applyBorder="1" applyAlignment="1">
      <alignment horizontal="center" vertical="center" shrinkToFit="1"/>
    </xf>
    <xf numFmtId="0" fontId="34" fillId="0" borderId="17" xfId="3" applyNumberFormat="1" applyFont="1" applyBorder="1" applyAlignment="1">
      <alignment vertical="center"/>
    </xf>
    <xf numFmtId="0" fontId="34" fillId="0" borderId="0" xfId="3" applyNumberFormat="1" applyFont="1" applyBorder="1" applyAlignment="1">
      <alignment vertical="center"/>
    </xf>
    <xf numFmtId="0" fontId="34" fillId="0" borderId="6" xfId="0" applyNumberFormat="1" applyFont="1" applyFill="1" applyBorder="1" applyAlignment="1">
      <alignment vertical="center"/>
    </xf>
    <xf numFmtId="0" fontId="41" fillId="0" borderId="73" xfId="0" applyNumberFormat="1" applyFont="1" applyFill="1" applyBorder="1" applyAlignment="1">
      <alignment horizontal="center" vertical="center" shrinkToFit="1"/>
    </xf>
    <xf numFmtId="0" fontId="34" fillId="0" borderId="1" xfId="0" applyNumberFormat="1" applyFont="1" applyFill="1" applyBorder="1" applyAlignment="1">
      <alignment vertical="center"/>
    </xf>
    <xf numFmtId="0" fontId="41" fillId="0" borderId="68" xfId="0" applyNumberFormat="1" applyFont="1" applyFill="1" applyBorder="1" applyAlignment="1">
      <alignment horizontal="center" vertical="center" shrinkToFit="1"/>
    </xf>
    <xf numFmtId="0" fontId="34" fillId="0" borderId="28" xfId="0" applyNumberFormat="1" applyFont="1" applyFill="1" applyBorder="1" applyAlignment="1">
      <alignment vertical="center"/>
    </xf>
    <xf numFmtId="0" fontId="46" fillId="6" borderId="45" xfId="0" applyFont="1" applyFill="1" applyBorder="1" applyAlignment="1">
      <alignment vertical="center" shrinkToFit="1"/>
    </xf>
    <xf numFmtId="0" fontId="46" fillId="0" borderId="45" xfId="0" applyFont="1" applyBorder="1" applyAlignment="1">
      <alignment horizontal="center" vertical="center" shrinkToFit="1"/>
    </xf>
    <xf numFmtId="0" fontId="34" fillId="0" borderId="43" xfId="0" applyNumberFormat="1" applyFont="1" applyFill="1" applyBorder="1" applyAlignment="1">
      <alignment vertical="center"/>
    </xf>
    <xf numFmtId="0" fontId="34" fillId="0" borderId="24" xfId="0" applyNumberFormat="1" applyFont="1" applyFill="1" applyBorder="1" applyAlignment="1">
      <alignment vertical="center"/>
    </xf>
    <xf numFmtId="0" fontId="0" fillId="0" borderId="45" xfId="0" applyBorder="1" applyAlignment="1">
      <alignment vertical="center"/>
    </xf>
    <xf numFmtId="0" fontId="34" fillId="0" borderId="26" xfId="0" applyNumberFormat="1" applyFont="1" applyFill="1" applyBorder="1" applyAlignment="1">
      <alignment vertical="center"/>
    </xf>
    <xf numFmtId="0" fontId="0" fillId="0" borderId="30" xfId="0" applyBorder="1" applyAlignment="1">
      <alignment vertical="center"/>
    </xf>
    <xf numFmtId="177" fontId="40" fillId="6" borderId="48" xfId="0" applyNumberFormat="1" applyFont="1" applyFill="1" applyBorder="1" applyAlignment="1">
      <alignment vertical="center" wrapText="1" shrinkToFit="1"/>
    </xf>
    <xf numFmtId="0" fontId="41" fillId="0" borderId="0" xfId="3" applyNumberFormat="1" applyFont="1" applyBorder="1" applyAlignment="1">
      <alignment vertical="center"/>
    </xf>
    <xf numFmtId="183" fontId="7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vertical="center"/>
    </xf>
    <xf numFmtId="0" fontId="43" fillId="0" borderId="0" xfId="5" applyFont="1" applyBorder="1" applyAlignment="1">
      <alignment horizontal="center" vertical="center"/>
    </xf>
    <xf numFmtId="0" fontId="50" fillId="0" borderId="0" xfId="5" applyAlignment="1">
      <alignment vertical="center"/>
    </xf>
    <xf numFmtId="0" fontId="50" fillId="0" borderId="0" xfId="5" applyAlignment="1">
      <alignment horizontal="center" vertical="center"/>
    </xf>
    <xf numFmtId="0" fontId="50" fillId="0" borderId="0" xfId="5" applyBorder="1" applyAlignment="1">
      <alignment horizontal="center" vertical="center"/>
    </xf>
    <xf numFmtId="0" fontId="50" fillId="0" borderId="0" xfId="5" applyBorder="1" applyAlignment="1">
      <alignment vertical="center"/>
    </xf>
    <xf numFmtId="0" fontId="50" fillId="6" borderId="0" xfId="5" applyFill="1" applyBorder="1" applyAlignment="1">
      <alignment vertical="center"/>
    </xf>
    <xf numFmtId="0" fontId="50" fillId="6" borderId="0" xfId="5" applyFill="1" applyAlignment="1">
      <alignment horizontal="center" vertical="center"/>
    </xf>
    <xf numFmtId="0" fontId="50" fillId="0" borderId="0" xfId="5"/>
    <xf numFmtId="0" fontId="50" fillId="0" borderId="0" xfId="5" applyBorder="1" applyAlignment="1">
      <alignment horizontal="left" vertical="center" wrapText="1"/>
    </xf>
    <xf numFmtId="0" fontId="51" fillId="0" borderId="0" xfId="5" applyFont="1" applyBorder="1" applyAlignment="1">
      <alignment horizontal="center" vertical="center"/>
    </xf>
    <xf numFmtId="0" fontId="40" fillId="0" borderId="0" xfId="5" applyFont="1" applyBorder="1" applyAlignment="1">
      <alignment vertical="center" shrinkToFit="1"/>
    </xf>
    <xf numFmtId="0" fontId="46" fillId="6" borderId="0" xfId="5" applyFont="1" applyFill="1" applyBorder="1" applyAlignment="1">
      <alignment vertical="center" shrinkToFit="1"/>
    </xf>
    <xf numFmtId="0" fontId="40" fillId="4" borderId="23" xfId="3" applyNumberFormat="1" applyFont="1" applyFill="1" applyBorder="1" applyAlignment="1">
      <alignment vertical="center"/>
    </xf>
    <xf numFmtId="0" fontId="40" fillId="4" borderId="5" xfId="3" applyNumberFormat="1" applyFont="1" applyFill="1" applyBorder="1" applyAlignment="1">
      <alignment vertical="center"/>
    </xf>
    <xf numFmtId="181" fontId="40" fillId="4" borderId="24" xfId="3" applyNumberFormat="1" applyFont="1" applyFill="1" applyBorder="1" applyAlignment="1">
      <alignment vertical="center"/>
    </xf>
    <xf numFmtId="0" fontId="40" fillId="4" borderId="7" xfId="3" applyNumberFormat="1" applyFont="1" applyFill="1" applyBorder="1" applyAlignment="1">
      <alignment vertical="center"/>
    </xf>
    <xf numFmtId="0" fontId="41" fillId="4" borderId="4" xfId="5" applyNumberFormat="1" applyFont="1" applyFill="1" applyBorder="1" applyAlignment="1">
      <alignment horizontal="center" vertical="center" shrinkToFit="1"/>
    </xf>
    <xf numFmtId="0" fontId="41" fillId="4" borderId="5" xfId="3" applyNumberFormat="1" applyFont="1" applyFill="1" applyBorder="1" applyAlignment="1">
      <alignment vertical="center"/>
    </xf>
    <xf numFmtId="0" fontId="41" fillId="4" borderId="16" xfId="5" applyNumberFormat="1" applyFont="1" applyFill="1" applyBorder="1" applyAlignment="1">
      <alignment vertical="center"/>
    </xf>
    <xf numFmtId="0" fontId="41" fillId="4" borderId="7" xfId="3" applyNumberFormat="1" applyFont="1" applyFill="1" applyBorder="1" applyAlignment="1">
      <alignment vertical="center"/>
    </xf>
    <xf numFmtId="0" fontId="41" fillId="6" borderId="4" xfId="5" applyNumberFormat="1" applyFont="1" applyFill="1" applyBorder="1" applyAlignment="1">
      <alignment horizontal="center" vertical="center" shrinkToFit="1"/>
    </xf>
    <xf numFmtId="0" fontId="41" fillId="6" borderId="5" xfId="3" applyNumberFormat="1" applyFont="1" applyFill="1" applyBorder="1" applyAlignment="1">
      <alignment vertical="center"/>
    </xf>
    <xf numFmtId="0" fontId="41" fillId="6" borderId="16" xfId="5" applyNumberFormat="1" applyFont="1" applyFill="1" applyBorder="1" applyAlignment="1">
      <alignment vertical="center"/>
    </xf>
    <xf numFmtId="0" fontId="41" fillId="6" borderId="7" xfId="3" applyNumberFormat="1" applyFont="1" applyFill="1" applyBorder="1" applyAlignment="1">
      <alignment vertical="center"/>
    </xf>
    <xf numFmtId="0" fontId="40" fillId="4" borderId="27" xfId="3" applyNumberFormat="1" applyFont="1" applyFill="1" applyBorder="1" applyAlignment="1">
      <alignment vertical="center"/>
    </xf>
    <xf numFmtId="0" fontId="41" fillId="4" borderId="29" xfId="5" applyNumberFormat="1" applyFont="1" applyFill="1" applyBorder="1" applyAlignment="1">
      <alignment vertical="center"/>
    </xf>
    <xf numFmtId="0" fontId="41" fillId="4" borderId="27" xfId="3" applyNumberFormat="1" applyFont="1" applyFill="1" applyBorder="1" applyAlignment="1">
      <alignment vertical="center"/>
    </xf>
    <xf numFmtId="0" fontId="41" fillId="6" borderId="29" xfId="5" applyNumberFormat="1" applyFont="1" applyFill="1" applyBorder="1" applyAlignment="1">
      <alignment vertical="center"/>
    </xf>
    <xf numFmtId="0" fontId="41" fillId="6" borderId="27" xfId="3" applyNumberFormat="1" applyFont="1" applyFill="1" applyBorder="1" applyAlignment="1">
      <alignment vertical="center"/>
    </xf>
    <xf numFmtId="0" fontId="40" fillId="0" borderId="70" xfId="3" applyNumberFormat="1" applyFont="1" applyBorder="1" applyAlignment="1">
      <alignment vertical="center"/>
    </xf>
    <xf numFmtId="0" fontId="40" fillId="0" borderId="63" xfId="5" applyNumberFormat="1" applyFont="1" applyFill="1" applyBorder="1" applyAlignment="1">
      <alignment horizontal="center" vertical="center" shrinkToFit="1"/>
    </xf>
    <xf numFmtId="0" fontId="34" fillId="0" borderId="63" xfId="5" applyNumberFormat="1" applyFont="1" applyFill="1" applyBorder="1" applyAlignment="1">
      <alignment horizontal="center" vertical="center" shrinkToFit="1"/>
    </xf>
    <xf numFmtId="0" fontId="34" fillId="0" borderId="46" xfId="3" applyNumberFormat="1" applyFont="1" applyBorder="1" applyAlignment="1">
      <alignment vertical="center"/>
    </xf>
    <xf numFmtId="0" fontId="41" fillId="0" borderId="63" xfId="5" applyNumberFormat="1" applyFont="1" applyFill="1" applyBorder="1" applyAlignment="1">
      <alignment horizontal="center" vertical="center" shrinkToFit="1"/>
    </xf>
    <xf numFmtId="181" fontId="40" fillId="0" borderId="24" xfId="3" applyNumberFormat="1" applyFont="1" applyBorder="1" applyAlignment="1">
      <alignment vertical="center"/>
    </xf>
    <xf numFmtId="0" fontId="40" fillId="0" borderId="16" xfId="5" applyNumberFormat="1" applyFont="1" applyFill="1" applyBorder="1" applyAlignment="1">
      <alignment vertical="center"/>
    </xf>
    <xf numFmtId="0" fontId="34" fillId="0" borderId="16" xfId="5" applyNumberFormat="1" applyFont="1" applyFill="1" applyBorder="1" applyAlignment="1">
      <alignment vertical="center"/>
    </xf>
    <xf numFmtId="0" fontId="41" fillId="0" borderId="16" xfId="5" applyNumberFormat="1" applyFont="1" applyFill="1" applyBorder="1" applyAlignment="1">
      <alignment vertical="center"/>
    </xf>
    <xf numFmtId="0" fontId="40" fillId="0" borderId="23" xfId="3" applyNumberFormat="1" applyFont="1" applyBorder="1" applyAlignment="1">
      <alignment vertical="center"/>
    </xf>
    <xf numFmtId="0" fontId="40" fillId="0" borderId="4" xfId="5" applyNumberFormat="1" applyFont="1" applyFill="1" applyBorder="1" applyAlignment="1">
      <alignment horizontal="center" vertical="center" shrinkToFit="1"/>
    </xf>
    <xf numFmtId="0" fontId="34" fillId="0" borderId="4" xfId="5" applyNumberFormat="1" applyFont="1" applyFill="1" applyBorder="1" applyAlignment="1">
      <alignment horizontal="center" vertical="center" shrinkToFit="1"/>
    </xf>
    <xf numFmtId="0" fontId="41" fillId="0" borderId="4" xfId="5" applyNumberFormat="1" applyFont="1" applyFill="1" applyBorder="1" applyAlignment="1">
      <alignment horizontal="center" vertical="center" shrinkToFit="1"/>
    </xf>
    <xf numFmtId="181" fontId="40" fillId="0" borderId="26" xfId="3" applyNumberFormat="1" applyFont="1" applyBorder="1" applyAlignment="1">
      <alignment vertical="center"/>
    </xf>
    <xf numFmtId="0" fontId="40" fillId="0" borderId="29" xfId="5" applyNumberFormat="1" applyFont="1" applyFill="1" applyBorder="1" applyAlignment="1">
      <alignment vertical="center"/>
    </xf>
    <xf numFmtId="0" fontId="34" fillId="0" borderId="29" xfId="5" applyNumberFormat="1" applyFont="1" applyFill="1" applyBorder="1" applyAlignment="1">
      <alignment vertical="center"/>
    </xf>
    <xf numFmtId="0" fontId="41" fillId="0" borderId="29" xfId="5" applyNumberFormat="1" applyFont="1" applyFill="1" applyBorder="1" applyAlignment="1">
      <alignment vertical="center"/>
    </xf>
    <xf numFmtId="0" fontId="40" fillId="0" borderId="18" xfId="5" applyNumberFormat="1" applyFont="1" applyFill="1" applyBorder="1" applyAlignment="1">
      <alignment horizontal="center" vertical="center" shrinkToFit="1"/>
    </xf>
    <xf numFmtId="0" fontId="34" fillId="0" borderId="18" xfId="5" applyNumberFormat="1" applyFont="1" applyFill="1" applyBorder="1" applyAlignment="1">
      <alignment horizontal="center" vertical="center" shrinkToFit="1"/>
    </xf>
    <xf numFmtId="177" fontId="34" fillId="0" borderId="18" xfId="5" applyNumberFormat="1" applyFont="1" applyFill="1" applyBorder="1" applyAlignment="1">
      <alignment horizontal="center" vertical="center" shrinkToFit="1"/>
    </xf>
    <xf numFmtId="41" fontId="34" fillId="0" borderId="17" xfId="6" applyFont="1" applyBorder="1" applyAlignment="1">
      <alignment vertical="center" shrinkToFit="1"/>
    </xf>
    <xf numFmtId="0" fontId="34" fillId="0" borderId="0" xfId="5" applyFont="1" applyBorder="1" applyAlignment="1">
      <alignment vertical="center" shrinkToFit="1"/>
    </xf>
    <xf numFmtId="41" fontId="34" fillId="0" borderId="7" xfId="6" applyFont="1" applyBorder="1" applyAlignment="1">
      <alignment vertical="center" shrinkToFit="1"/>
    </xf>
    <xf numFmtId="177" fontId="34" fillId="0" borderId="4" xfId="5" applyNumberFormat="1" applyFont="1" applyFill="1" applyBorder="1" applyAlignment="1">
      <alignment horizontal="center" vertical="center" shrinkToFit="1"/>
    </xf>
    <xf numFmtId="41" fontId="34" fillId="0" borderId="5" xfId="6" applyFont="1" applyBorder="1" applyAlignment="1">
      <alignment vertical="center" shrinkToFit="1"/>
    </xf>
    <xf numFmtId="0" fontId="34" fillId="0" borderId="1" xfId="5" applyFont="1" applyBorder="1" applyAlignment="1">
      <alignment vertical="center" shrinkToFit="1"/>
    </xf>
    <xf numFmtId="0" fontId="50" fillId="0" borderId="0" xfId="5" applyFont="1" applyAlignment="1">
      <alignment horizontal="center" vertical="center"/>
    </xf>
    <xf numFmtId="0" fontId="50" fillId="0" borderId="0" xfId="5" applyFont="1" applyBorder="1" applyAlignment="1">
      <alignment horizontal="center" vertical="center"/>
    </xf>
    <xf numFmtId="0" fontId="50" fillId="0" borderId="0" xfId="5" applyFont="1" applyBorder="1" applyAlignment="1">
      <alignment vertical="center"/>
    </xf>
    <xf numFmtId="178" fontId="32" fillId="6" borderId="0" xfId="2" applyNumberFormat="1" applyFont="1" applyFill="1" applyBorder="1" applyAlignment="1">
      <alignment horizontal="center" vertical="center"/>
    </xf>
    <xf numFmtId="180" fontId="29" fillId="6" borderId="0" xfId="3" applyNumberFormat="1" applyFont="1" applyFill="1" applyBorder="1" applyAlignment="1">
      <alignment horizontal="center" vertical="center"/>
    </xf>
    <xf numFmtId="180" fontId="32" fillId="6" borderId="0" xfId="2" applyNumberFormat="1" applyFont="1" applyFill="1" applyBorder="1" applyAlignment="1">
      <alignment horizontal="center" vertical="center"/>
    </xf>
    <xf numFmtId="179" fontId="31" fillId="6" borderId="0" xfId="2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80" fontId="32" fillId="8" borderId="34" xfId="2" applyNumberFormat="1" applyFont="1" applyFill="1" applyBorder="1" applyAlignment="1">
      <alignment horizontal="center" vertical="center"/>
    </xf>
    <xf numFmtId="180" fontId="32" fillId="8" borderId="11" xfId="2" applyNumberFormat="1" applyFont="1" applyFill="1" applyBorder="1" applyAlignment="1">
      <alignment horizontal="center" vertical="center"/>
    </xf>
    <xf numFmtId="179" fontId="31" fillId="8" borderId="34" xfId="2" applyNumberFormat="1" applyFont="1" applyFill="1" applyBorder="1" applyAlignment="1">
      <alignment horizontal="center" vertical="center"/>
    </xf>
    <xf numFmtId="179" fontId="31" fillId="8" borderId="11" xfId="2" applyNumberFormat="1" applyFont="1" applyFill="1" applyBorder="1" applyAlignment="1">
      <alignment horizontal="center" vertical="center"/>
    </xf>
    <xf numFmtId="180" fontId="29" fillId="8" borderId="34" xfId="3" applyNumberFormat="1" applyFont="1" applyFill="1" applyBorder="1" applyAlignment="1">
      <alignment horizontal="center" vertical="center"/>
    </xf>
    <xf numFmtId="180" fontId="29" fillId="8" borderId="11" xfId="3" applyNumberFormat="1" applyFont="1" applyFill="1" applyBorder="1" applyAlignment="1">
      <alignment horizontal="center" vertical="center"/>
    </xf>
    <xf numFmtId="178" fontId="32" fillId="8" borderId="34" xfId="2" applyNumberFormat="1" applyFont="1" applyFill="1" applyBorder="1" applyAlignment="1">
      <alignment horizontal="center" vertical="center"/>
    </xf>
    <xf numFmtId="178" fontId="32" fillId="8" borderId="11" xfId="2" applyNumberFormat="1" applyFont="1" applyFill="1" applyBorder="1" applyAlignment="1">
      <alignment horizontal="center" vertical="center"/>
    </xf>
    <xf numFmtId="177" fontId="9" fillId="5" borderId="49" xfId="0" applyNumberFormat="1" applyFont="1" applyFill="1" applyBorder="1" applyAlignment="1">
      <alignment horizontal="center" vertical="center" shrinkToFit="1"/>
    </xf>
    <xf numFmtId="0" fontId="9" fillId="5" borderId="50" xfId="0" applyFont="1" applyFill="1" applyBorder="1" applyAlignment="1">
      <alignment horizontal="center" vertical="center" shrinkToFit="1"/>
    </xf>
    <xf numFmtId="177" fontId="11" fillId="2" borderId="9" xfId="0" applyNumberFormat="1" applyFont="1" applyFill="1" applyBorder="1" applyAlignment="1">
      <alignment horizontal="center" vertical="center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177" fontId="11" fillId="2" borderId="10" xfId="0" applyNumberFormat="1" applyFont="1" applyFill="1" applyBorder="1" applyAlignment="1">
      <alignment horizontal="center" vertical="center" shrinkToFit="1"/>
    </xf>
    <xf numFmtId="177" fontId="9" fillId="3" borderId="2" xfId="0" applyNumberFormat="1" applyFont="1" applyFill="1" applyBorder="1" applyAlignment="1">
      <alignment horizontal="center" vertical="center" shrinkToFit="1"/>
    </xf>
    <xf numFmtId="177" fontId="9" fillId="3" borderId="22" xfId="0" applyNumberFormat="1" applyFont="1" applyFill="1" applyBorder="1" applyAlignment="1">
      <alignment horizontal="center" vertical="center" shrinkToFit="1"/>
    </xf>
    <xf numFmtId="0" fontId="9" fillId="5" borderId="51" xfId="0" applyFont="1" applyFill="1" applyBorder="1" applyAlignment="1">
      <alignment horizontal="center" vertical="center" shrinkToFit="1"/>
    </xf>
    <xf numFmtId="177" fontId="11" fillId="2" borderId="25" xfId="0" applyNumberFormat="1" applyFont="1" applyFill="1" applyBorder="1" applyAlignment="1">
      <alignment horizontal="center" vertical="center" shrinkToFit="1"/>
    </xf>
    <xf numFmtId="177" fontId="11" fillId="2" borderId="29" xfId="0" applyNumberFormat="1" applyFont="1" applyFill="1" applyBorder="1" applyAlignment="1">
      <alignment horizontal="center" vertical="center" shrinkToFit="1"/>
    </xf>
    <xf numFmtId="177" fontId="11" fillId="2" borderId="30" xfId="0" applyNumberFormat="1" applyFont="1" applyFill="1" applyBorder="1" applyAlignment="1">
      <alignment horizontal="center" vertical="center" shrinkToFit="1"/>
    </xf>
    <xf numFmtId="177" fontId="40" fillId="6" borderId="32" xfId="0" applyNumberFormat="1" applyFont="1" applyFill="1" applyBorder="1" applyAlignment="1">
      <alignment horizontal="center" vertical="center" wrapText="1" shrinkToFit="1"/>
    </xf>
    <xf numFmtId="177" fontId="40" fillId="6" borderId="33" xfId="0" applyNumberFormat="1" applyFont="1" applyFill="1" applyBorder="1" applyAlignment="1">
      <alignment horizontal="center" vertical="center" shrinkToFit="1"/>
    </xf>
    <xf numFmtId="177" fontId="40" fillId="6" borderId="36" xfId="0" applyNumberFormat="1" applyFont="1" applyFill="1" applyBorder="1" applyAlignment="1">
      <alignment horizontal="center" vertical="center" shrinkToFit="1"/>
    </xf>
    <xf numFmtId="177" fontId="37" fillId="6" borderId="65" xfId="0" applyNumberFormat="1" applyFont="1" applyFill="1" applyBorder="1" applyAlignment="1">
      <alignment horizontal="center" vertical="center" wrapText="1" shrinkToFit="1"/>
    </xf>
    <xf numFmtId="177" fontId="37" fillId="6" borderId="33" xfId="0" applyNumberFormat="1" applyFont="1" applyFill="1" applyBorder="1" applyAlignment="1">
      <alignment horizontal="center" vertical="center" shrinkToFit="1"/>
    </xf>
    <xf numFmtId="177" fontId="37" fillId="6" borderId="36" xfId="0" applyNumberFormat="1" applyFont="1" applyFill="1" applyBorder="1" applyAlignment="1">
      <alignment horizontal="center" vertical="center" shrinkToFit="1"/>
    </xf>
    <xf numFmtId="0" fontId="11" fillId="2" borderId="9" xfId="0" applyNumberFormat="1" applyFont="1" applyFill="1" applyBorder="1" applyAlignment="1">
      <alignment horizontal="center" vertical="center" shrinkToFit="1"/>
    </xf>
    <xf numFmtId="0" fontId="11" fillId="2" borderId="5" xfId="0" applyNumberFormat="1" applyFont="1" applyFill="1" applyBorder="1" applyAlignment="1">
      <alignment horizontal="center" vertical="center" shrinkToFit="1"/>
    </xf>
    <xf numFmtId="0" fontId="11" fillId="2" borderId="6" xfId="0" applyNumberFormat="1" applyFont="1" applyFill="1" applyBorder="1" applyAlignment="1">
      <alignment horizontal="center" vertical="center" shrinkToFit="1"/>
    </xf>
    <xf numFmtId="0" fontId="11" fillId="2" borderId="10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Fill="1" applyBorder="1" applyAlignment="1">
      <alignment horizontal="center" vertical="center" shrinkToFit="1"/>
    </xf>
    <xf numFmtId="177" fontId="9" fillId="0" borderId="5" xfId="0" applyNumberFormat="1" applyFont="1" applyFill="1" applyBorder="1" applyAlignment="1">
      <alignment horizontal="center" vertical="center" shrinkToFit="1"/>
    </xf>
    <xf numFmtId="177" fontId="9" fillId="0" borderId="6" xfId="0" applyNumberFormat="1" applyFont="1" applyFill="1" applyBorder="1" applyAlignment="1">
      <alignment horizontal="center" vertical="center" shrinkToFit="1"/>
    </xf>
    <xf numFmtId="177" fontId="9" fillId="0" borderId="10" xfId="0" applyNumberFormat="1" applyFont="1" applyFill="1" applyBorder="1" applyAlignment="1">
      <alignment horizontal="center" vertical="center" shrinkToFit="1"/>
    </xf>
    <xf numFmtId="177" fontId="9" fillId="0" borderId="25" xfId="0" applyNumberFormat="1" applyFont="1" applyFill="1" applyBorder="1" applyAlignment="1">
      <alignment horizontal="center" vertical="center" shrinkToFit="1"/>
    </xf>
    <xf numFmtId="177" fontId="9" fillId="0" borderId="31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Border="1" applyAlignment="1">
      <alignment horizontal="center" vertical="center" shrinkToFit="1"/>
    </xf>
    <xf numFmtId="177" fontId="9" fillId="0" borderId="25" xfId="0" applyNumberFormat="1" applyFont="1" applyBorder="1" applyAlignment="1">
      <alignment horizontal="center" vertical="center" shrinkToFit="1"/>
    </xf>
    <xf numFmtId="177" fontId="9" fillId="0" borderId="6" xfId="0" applyNumberFormat="1" applyFont="1" applyBorder="1" applyAlignment="1">
      <alignment horizontal="center" vertical="center" shrinkToFit="1"/>
    </xf>
    <xf numFmtId="177" fontId="9" fillId="0" borderId="31" xfId="0" applyNumberFormat="1" applyFont="1" applyBorder="1" applyAlignment="1">
      <alignment horizontal="center" vertical="center" shrinkToFit="1"/>
    </xf>
    <xf numFmtId="177" fontId="9" fillId="0" borderId="5" xfId="0" applyNumberFormat="1" applyFont="1" applyBorder="1" applyAlignment="1">
      <alignment horizontal="center" vertical="center" shrinkToFit="1"/>
    </xf>
    <xf numFmtId="177" fontId="9" fillId="0" borderId="10" xfId="0" applyNumberFormat="1" applyFont="1" applyBorder="1" applyAlignment="1">
      <alignment horizontal="center" vertical="center" shrinkToFit="1"/>
    </xf>
    <xf numFmtId="177" fontId="9" fillId="3" borderId="8" xfId="0" applyNumberFormat="1" applyFont="1" applyFill="1" applyBorder="1" applyAlignment="1">
      <alignment horizontal="center" vertical="center" shrinkToFit="1"/>
    </xf>
    <xf numFmtId="177" fontId="9" fillId="3" borderId="3" xfId="0" applyNumberFormat="1" applyFont="1" applyFill="1" applyBorder="1" applyAlignment="1">
      <alignment horizontal="center" vertical="center" shrinkToFit="1"/>
    </xf>
    <xf numFmtId="177" fontId="9" fillId="5" borderId="52" xfId="0" applyNumberFormat="1" applyFont="1" applyFill="1" applyBorder="1" applyAlignment="1">
      <alignment horizontal="center" vertical="center" shrinkToFit="1"/>
    </xf>
    <xf numFmtId="177" fontId="9" fillId="5" borderId="53" xfId="0" applyNumberFormat="1" applyFont="1" applyFill="1" applyBorder="1" applyAlignment="1">
      <alignment horizontal="center" vertical="center" shrinkToFit="1"/>
    </xf>
    <xf numFmtId="177" fontId="9" fillId="5" borderId="26" xfId="0" applyNumberFormat="1" applyFont="1" applyFill="1" applyBorder="1" applyAlignment="1">
      <alignment horizontal="center" vertical="center" shrinkToFit="1"/>
    </xf>
    <xf numFmtId="0" fontId="11" fillId="2" borderId="15" xfId="0" applyNumberFormat="1" applyFont="1" applyFill="1" applyBorder="1" applyAlignment="1">
      <alignment horizontal="center" vertical="center" shrinkToFit="1"/>
    </xf>
    <xf numFmtId="0" fontId="11" fillId="2" borderId="25" xfId="0" applyNumberFormat="1" applyFont="1" applyFill="1" applyBorder="1" applyAlignment="1">
      <alignment horizontal="center" vertical="center" shrinkToFit="1"/>
    </xf>
    <xf numFmtId="0" fontId="11" fillId="2" borderId="28" xfId="0" applyNumberFormat="1" applyFont="1" applyFill="1" applyBorder="1" applyAlignment="1">
      <alignment horizontal="center" vertical="center" shrinkToFit="1"/>
    </xf>
    <xf numFmtId="0" fontId="11" fillId="2" borderId="30" xfId="0" applyNumberFormat="1" applyFont="1" applyFill="1" applyBorder="1" applyAlignment="1">
      <alignment horizontal="center" vertical="center" shrinkToFit="1"/>
    </xf>
    <xf numFmtId="177" fontId="9" fillId="3" borderId="11" xfId="0" applyNumberFormat="1" applyFont="1" applyFill="1" applyBorder="1" applyAlignment="1">
      <alignment horizontal="center" vertical="center" shrinkToFit="1"/>
    </xf>
    <xf numFmtId="177" fontId="37" fillId="0" borderId="9" xfId="0" applyNumberFormat="1" applyFont="1" applyFill="1" applyBorder="1" applyAlignment="1">
      <alignment horizontal="center" vertical="center" shrinkToFit="1"/>
    </xf>
    <xf numFmtId="177" fontId="37" fillId="0" borderId="5" xfId="0" applyNumberFormat="1" applyFont="1" applyFill="1" applyBorder="1" applyAlignment="1">
      <alignment horizontal="center" vertical="center" shrinkToFit="1"/>
    </xf>
    <xf numFmtId="177" fontId="37" fillId="0" borderId="6" xfId="0" applyNumberFormat="1" applyFont="1" applyFill="1" applyBorder="1" applyAlignment="1">
      <alignment horizontal="center" vertical="center" shrinkToFit="1"/>
    </xf>
    <xf numFmtId="177" fontId="37" fillId="0" borderId="10" xfId="0" applyNumberFormat="1" applyFont="1" applyFill="1" applyBorder="1" applyAlignment="1">
      <alignment horizontal="center" vertical="center" shrinkToFit="1"/>
    </xf>
    <xf numFmtId="177" fontId="37" fillId="0" borderId="25" xfId="0" applyNumberFormat="1" applyFont="1" applyFill="1" applyBorder="1" applyAlignment="1">
      <alignment horizontal="center" vertical="center" shrinkToFit="1"/>
    </xf>
    <xf numFmtId="177" fontId="37" fillId="0" borderId="31" xfId="0" applyNumberFormat="1" applyFont="1" applyFill="1" applyBorder="1" applyAlignment="1">
      <alignment horizontal="center" vertical="center" shrinkToFit="1"/>
    </xf>
    <xf numFmtId="177" fontId="37" fillId="0" borderId="9" xfId="0" applyNumberFormat="1" applyFont="1" applyBorder="1" applyAlignment="1">
      <alignment horizontal="center" vertical="center" shrinkToFit="1"/>
    </xf>
    <xf numFmtId="177" fontId="37" fillId="0" borderId="25" xfId="0" applyNumberFormat="1" applyFont="1" applyBorder="1" applyAlignment="1">
      <alignment horizontal="center" vertical="center" shrinkToFit="1"/>
    </xf>
    <xf numFmtId="177" fontId="37" fillId="0" borderId="6" xfId="0" applyNumberFormat="1" applyFont="1" applyBorder="1" applyAlignment="1">
      <alignment horizontal="center" vertical="center" shrinkToFit="1"/>
    </xf>
    <xf numFmtId="177" fontId="37" fillId="0" borderId="31" xfId="0" applyNumberFormat="1" applyFont="1" applyBorder="1" applyAlignment="1">
      <alignment horizontal="center" vertical="center" shrinkToFit="1"/>
    </xf>
    <xf numFmtId="177" fontId="37" fillId="5" borderId="37" xfId="0" applyNumberFormat="1" applyFont="1" applyFill="1" applyBorder="1" applyAlignment="1">
      <alignment horizontal="center" vertical="center" shrinkToFit="1"/>
    </xf>
    <xf numFmtId="0" fontId="37" fillId="5" borderId="37" xfId="0" applyFont="1" applyFill="1" applyBorder="1" applyAlignment="1">
      <alignment horizontal="center" vertical="center" shrinkToFit="1"/>
    </xf>
    <xf numFmtId="177" fontId="38" fillId="2" borderId="11" xfId="0" applyNumberFormat="1" applyFont="1" applyFill="1" applyBorder="1" applyAlignment="1">
      <alignment horizontal="center" vertical="center" wrapText="1" shrinkToFit="1"/>
    </xf>
    <xf numFmtId="177" fontId="38" fillId="2" borderId="2" xfId="0" applyNumberFormat="1" applyFont="1" applyFill="1" applyBorder="1" applyAlignment="1">
      <alignment horizontal="center" vertical="center" shrinkToFit="1"/>
    </xf>
    <xf numFmtId="177" fontId="38" fillId="2" borderId="5" xfId="0" applyNumberFormat="1" applyFont="1" applyFill="1" applyBorder="1" applyAlignment="1">
      <alignment horizontal="center" vertical="center" shrinkToFit="1"/>
    </xf>
    <xf numFmtId="177" fontId="38" fillId="2" borderId="39" xfId="0" applyNumberFormat="1" applyFont="1" applyFill="1" applyBorder="1" applyAlignment="1">
      <alignment horizontal="center" vertical="center" shrinkToFit="1"/>
    </xf>
    <xf numFmtId="177" fontId="37" fillId="3" borderId="10" xfId="0" applyNumberFormat="1" applyFont="1" applyFill="1" applyBorder="1" applyAlignment="1">
      <alignment horizontal="center" vertical="center" shrinkToFit="1"/>
    </xf>
    <xf numFmtId="177" fontId="37" fillId="3" borderId="55" xfId="0" applyNumberFormat="1" applyFont="1" applyFill="1" applyBorder="1" applyAlignment="1">
      <alignment horizontal="center" vertical="center" shrinkToFit="1"/>
    </xf>
    <xf numFmtId="177" fontId="37" fillId="3" borderId="11" xfId="0" applyNumberFormat="1" applyFont="1" applyFill="1" applyBorder="1" applyAlignment="1">
      <alignment horizontal="center" vertical="center" shrinkToFit="1"/>
    </xf>
    <xf numFmtId="177" fontId="37" fillId="3" borderId="22" xfId="0" applyNumberFormat="1" applyFont="1" applyFill="1" applyBorder="1" applyAlignment="1">
      <alignment horizontal="center" vertical="center" shrinkToFit="1"/>
    </xf>
    <xf numFmtId="177" fontId="37" fillId="0" borderId="15" xfId="0" applyNumberFormat="1" applyFont="1" applyFill="1" applyBorder="1" applyAlignment="1">
      <alignment horizontal="center" vertical="center" shrinkToFit="1"/>
    </xf>
    <xf numFmtId="177" fontId="37" fillId="0" borderId="1" xfId="0" applyNumberFormat="1" applyFont="1" applyFill="1" applyBorder="1" applyAlignment="1">
      <alignment horizontal="center" vertical="center" shrinkToFit="1"/>
    </xf>
    <xf numFmtId="177" fontId="37" fillId="0" borderId="5" xfId="0" applyNumberFormat="1" applyFont="1" applyBorder="1" applyAlignment="1">
      <alignment horizontal="center" vertical="center" shrinkToFit="1"/>
    </xf>
    <xf numFmtId="177" fontId="37" fillId="0" borderId="10" xfId="0" applyNumberFormat="1" applyFont="1" applyBorder="1" applyAlignment="1">
      <alignment horizontal="center" vertical="center" shrinkToFit="1"/>
    </xf>
    <xf numFmtId="177" fontId="37" fillId="3" borderId="2" xfId="0" applyNumberFormat="1" applyFont="1" applyFill="1" applyBorder="1" applyAlignment="1">
      <alignment horizontal="center" vertical="center" shrinkToFit="1"/>
    </xf>
    <xf numFmtId="177" fontId="38" fillId="0" borderId="15" xfId="0" applyNumberFormat="1" applyFont="1" applyBorder="1" applyAlignment="1">
      <alignment horizontal="center" vertical="center" shrinkToFit="1"/>
    </xf>
    <xf numFmtId="177" fontId="38" fillId="0" borderId="25" xfId="0" applyNumberFormat="1" applyFont="1" applyBorder="1" applyAlignment="1">
      <alignment horizontal="center" vertical="center" shrinkToFit="1"/>
    </xf>
    <xf numFmtId="177" fontId="38" fillId="0" borderId="1" xfId="0" applyNumberFormat="1" applyFont="1" applyBorder="1" applyAlignment="1">
      <alignment horizontal="center" vertical="center" shrinkToFit="1"/>
    </xf>
    <xf numFmtId="177" fontId="38" fillId="0" borderId="31" xfId="0" applyNumberFormat="1" applyFont="1" applyBorder="1" applyAlignment="1">
      <alignment horizontal="center" vertical="center" shrinkToFit="1"/>
    </xf>
    <xf numFmtId="177" fontId="37" fillId="0" borderId="15" xfId="0" applyNumberFormat="1" applyFont="1" applyBorder="1" applyAlignment="1">
      <alignment horizontal="center" vertical="center" shrinkToFit="1"/>
    </xf>
    <xf numFmtId="177" fontId="37" fillId="0" borderId="1" xfId="0" applyNumberFormat="1" applyFont="1" applyBorder="1" applyAlignment="1">
      <alignment horizontal="center" vertical="center" shrinkToFit="1"/>
    </xf>
    <xf numFmtId="177" fontId="37" fillId="5" borderId="65" xfId="0" applyNumberFormat="1" applyFont="1" applyFill="1" applyBorder="1" applyAlignment="1">
      <alignment horizontal="center" vertical="center" shrinkToFit="1"/>
    </xf>
    <xf numFmtId="177" fontId="38" fillId="2" borderId="19" xfId="0" applyNumberFormat="1" applyFont="1" applyFill="1" applyBorder="1" applyAlignment="1">
      <alignment horizontal="center" vertical="center" wrapText="1" shrinkToFit="1"/>
    </xf>
    <xf numFmtId="177" fontId="38" fillId="2" borderId="20" xfId="0" applyNumberFormat="1" applyFont="1" applyFill="1" applyBorder="1" applyAlignment="1">
      <alignment horizontal="center" vertical="center" shrinkToFit="1"/>
    </xf>
    <xf numFmtId="177" fontId="38" fillId="2" borderId="49" xfId="0" applyNumberFormat="1" applyFont="1" applyFill="1" applyBorder="1" applyAlignment="1">
      <alignment horizontal="center" vertical="center" shrinkToFit="1"/>
    </xf>
    <xf numFmtId="177" fontId="37" fillId="3" borderId="20" xfId="0" applyNumberFormat="1" applyFont="1" applyFill="1" applyBorder="1" applyAlignment="1">
      <alignment horizontal="center" vertical="center" shrinkToFit="1"/>
    </xf>
    <xf numFmtId="177" fontId="38" fillId="0" borderId="20" xfId="0" applyNumberFormat="1" applyFont="1" applyFill="1" applyBorder="1" applyAlignment="1">
      <alignment horizontal="center" vertical="center" shrinkToFit="1"/>
    </xf>
    <xf numFmtId="177" fontId="38" fillId="0" borderId="2" xfId="0" applyNumberFormat="1" applyFont="1" applyFill="1" applyBorder="1" applyAlignment="1">
      <alignment horizontal="center" vertical="center" shrinkToFit="1"/>
    </xf>
    <xf numFmtId="177" fontId="38" fillId="0" borderId="64" xfId="0" applyNumberFormat="1" applyFont="1" applyFill="1" applyBorder="1" applyAlignment="1">
      <alignment horizontal="center" vertical="center" shrinkToFit="1"/>
    </xf>
    <xf numFmtId="177" fontId="38" fillId="0" borderId="48" xfId="0" applyNumberFormat="1" applyFont="1" applyFill="1" applyBorder="1" applyAlignment="1">
      <alignment horizontal="center" vertical="center" shrinkToFit="1"/>
    </xf>
    <xf numFmtId="177" fontId="38" fillId="0" borderId="1" xfId="0" applyNumberFormat="1" applyFont="1" applyFill="1" applyBorder="1" applyAlignment="1">
      <alignment horizontal="center" vertical="center" shrinkToFit="1"/>
    </xf>
    <xf numFmtId="177" fontId="38" fillId="0" borderId="31" xfId="0" applyNumberFormat="1" applyFont="1" applyFill="1" applyBorder="1" applyAlignment="1">
      <alignment horizontal="center" vertical="center" shrinkToFit="1"/>
    </xf>
    <xf numFmtId="0" fontId="37" fillId="5" borderId="53" xfId="0" applyFont="1" applyFill="1" applyBorder="1" applyAlignment="1">
      <alignment horizontal="center" vertical="center" shrinkToFit="1"/>
    </xf>
    <xf numFmtId="177" fontId="38" fillId="2" borderId="11" xfId="0" applyNumberFormat="1" applyFont="1" applyFill="1" applyBorder="1" applyAlignment="1">
      <alignment horizontal="center" vertical="center" shrinkToFit="1"/>
    </xf>
    <xf numFmtId="177" fontId="38" fillId="2" borderId="3" xfId="0" applyNumberFormat="1" applyFont="1" applyFill="1" applyBorder="1" applyAlignment="1">
      <alignment horizontal="center" vertical="center" shrinkToFit="1"/>
    </xf>
    <xf numFmtId="177" fontId="38" fillId="2" borderId="9" xfId="0" applyNumberFormat="1" applyFont="1" applyFill="1" applyBorder="1" applyAlignment="1">
      <alignment horizontal="center" vertical="center" shrinkToFit="1"/>
    </xf>
    <xf numFmtId="177" fontId="37" fillId="3" borderId="59" xfId="0" applyNumberFormat="1" applyFont="1" applyFill="1" applyBorder="1" applyAlignment="1">
      <alignment horizontal="center" vertical="center" shrinkToFit="1"/>
    </xf>
    <xf numFmtId="177" fontId="37" fillId="3" borderId="49" xfId="0" applyNumberFormat="1" applyFont="1" applyFill="1" applyBorder="1" applyAlignment="1">
      <alignment horizontal="center" vertical="center" shrinkToFit="1"/>
    </xf>
    <xf numFmtId="177" fontId="37" fillId="3" borderId="39" xfId="0" applyNumberFormat="1" applyFont="1" applyFill="1" applyBorder="1" applyAlignment="1">
      <alignment horizontal="center" vertical="center" shrinkToFit="1"/>
    </xf>
    <xf numFmtId="177" fontId="38" fillId="0" borderId="2" xfId="0" applyNumberFormat="1" applyFont="1" applyBorder="1" applyAlignment="1">
      <alignment horizontal="center" vertical="center" shrinkToFit="1"/>
    </xf>
    <xf numFmtId="177" fontId="38" fillId="0" borderId="39" xfId="0" applyNumberFormat="1" applyFont="1" applyBorder="1" applyAlignment="1">
      <alignment horizontal="center" vertical="center" shrinkToFit="1"/>
    </xf>
    <xf numFmtId="177" fontId="38" fillId="0" borderId="0" xfId="0" applyNumberFormat="1" applyFont="1" applyBorder="1" applyAlignment="1">
      <alignment horizontal="center" vertical="center" shrinkToFit="1"/>
    </xf>
    <xf numFmtId="177" fontId="38" fillId="0" borderId="45" xfId="0" applyNumberFormat="1" applyFont="1" applyBorder="1" applyAlignment="1">
      <alignment horizontal="center" vertical="center" shrinkToFit="1"/>
    </xf>
    <xf numFmtId="177" fontId="37" fillId="5" borderId="37" xfId="0" applyNumberFormat="1" applyFont="1" applyFill="1" applyBorder="1" applyAlignment="1">
      <alignment horizontal="center" vertical="center" wrapText="1" shrinkToFit="1"/>
    </xf>
    <xf numFmtId="177" fontId="37" fillId="3" borderId="3" xfId="0" applyNumberFormat="1" applyFont="1" applyFill="1" applyBorder="1" applyAlignment="1">
      <alignment horizontal="center" vertical="center" shrinkToFit="1"/>
    </xf>
    <xf numFmtId="177" fontId="38" fillId="0" borderId="59" xfId="0" applyNumberFormat="1" applyFont="1" applyFill="1" applyBorder="1" applyAlignment="1">
      <alignment horizontal="center" vertical="center" shrinkToFit="1"/>
    </xf>
    <xf numFmtId="177" fontId="38" fillId="0" borderId="15" xfId="0" applyNumberFormat="1" applyFont="1" applyFill="1" applyBorder="1" applyAlignment="1">
      <alignment horizontal="center" vertical="center" shrinkToFit="1"/>
    </xf>
    <xf numFmtId="177" fontId="38" fillId="0" borderId="25" xfId="0" applyNumberFormat="1" applyFont="1" applyFill="1" applyBorder="1" applyAlignment="1">
      <alignment horizontal="center" vertical="center" shrinkToFit="1"/>
    </xf>
    <xf numFmtId="177" fontId="38" fillId="0" borderId="3" xfId="0" applyNumberFormat="1" applyFont="1" applyBorder="1" applyAlignment="1">
      <alignment horizontal="center" vertical="center" shrinkToFit="1"/>
    </xf>
    <xf numFmtId="177" fontId="38" fillId="0" borderId="59" xfId="0" applyNumberFormat="1" applyFont="1" applyBorder="1" applyAlignment="1">
      <alignment horizontal="center" vertical="center" shrinkToFit="1"/>
    </xf>
    <xf numFmtId="177" fontId="38" fillId="0" borderId="3" xfId="0" applyNumberFormat="1" applyFont="1" applyFill="1" applyBorder="1" applyAlignment="1">
      <alignment horizontal="center" vertical="center" shrinkToFit="1"/>
    </xf>
    <xf numFmtId="177" fontId="37" fillId="0" borderId="2" xfId="0" applyNumberFormat="1" applyFont="1" applyFill="1" applyBorder="1" applyAlignment="1">
      <alignment horizontal="center" vertical="center" shrinkToFit="1"/>
    </xf>
    <xf numFmtId="177" fontId="37" fillId="0" borderId="22" xfId="0" applyNumberFormat="1" applyFont="1" applyFill="1" applyBorder="1" applyAlignment="1">
      <alignment horizontal="center" vertical="center" shrinkToFit="1"/>
    </xf>
    <xf numFmtId="177" fontId="37" fillId="0" borderId="59" xfId="0" applyNumberFormat="1" applyFont="1" applyFill="1" applyBorder="1" applyAlignment="1">
      <alignment horizontal="center" vertical="center" shrinkToFit="1"/>
    </xf>
    <xf numFmtId="177" fontId="37" fillId="0" borderId="11" xfId="0" applyNumberFormat="1" applyFont="1" applyFill="1" applyBorder="1" applyAlignment="1">
      <alignment horizontal="center" vertical="center" shrinkToFit="1"/>
    </xf>
    <xf numFmtId="177" fontId="37" fillId="5" borderId="59" xfId="0" applyNumberFormat="1" applyFont="1" applyFill="1" applyBorder="1" applyAlignment="1">
      <alignment horizontal="center" vertical="center" wrapText="1" shrinkToFit="1"/>
    </xf>
    <xf numFmtId="177" fontId="37" fillId="5" borderId="39" xfId="0" applyNumberFormat="1" applyFont="1" applyFill="1" applyBorder="1" applyAlignment="1">
      <alignment horizontal="center" vertical="center" wrapText="1" shrinkToFit="1"/>
    </xf>
    <xf numFmtId="177" fontId="37" fillId="5" borderId="61" xfId="0" applyNumberFormat="1" applyFont="1" applyFill="1" applyBorder="1" applyAlignment="1">
      <alignment horizontal="right" vertical="center" wrapText="1" shrinkToFit="1"/>
    </xf>
    <xf numFmtId="177" fontId="37" fillId="0" borderId="3" xfId="0" applyNumberFormat="1" applyFont="1" applyFill="1" applyBorder="1" applyAlignment="1">
      <alignment horizontal="center" vertical="center" shrinkToFit="1"/>
    </xf>
    <xf numFmtId="177" fontId="37" fillId="6" borderId="20" xfId="0" applyNumberFormat="1" applyFont="1" applyFill="1" applyBorder="1" applyAlignment="1">
      <alignment horizontal="center" vertical="center" shrinkToFit="1"/>
    </xf>
    <xf numFmtId="177" fontId="37" fillId="6" borderId="35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177" fontId="37" fillId="6" borderId="21" xfId="0" applyNumberFormat="1" applyFont="1" applyFill="1" applyBorder="1" applyAlignment="1">
      <alignment horizontal="center" vertical="center" shrinkToFit="1"/>
    </xf>
    <xf numFmtId="177" fontId="40" fillId="0" borderId="9" xfId="0" applyNumberFormat="1" applyFont="1" applyBorder="1" applyAlignment="1">
      <alignment horizontal="center" vertical="center" shrinkToFit="1"/>
    </xf>
    <xf numFmtId="177" fontId="40" fillId="0" borderId="25" xfId="0" applyNumberFormat="1" applyFont="1" applyBorder="1" applyAlignment="1">
      <alignment horizontal="center" vertical="center" shrinkToFit="1"/>
    </xf>
    <xf numFmtId="177" fontId="40" fillId="0" borderId="6" xfId="0" applyNumberFormat="1" applyFont="1" applyBorder="1" applyAlignment="1">
      <alignment horizontal="center" vertical="center" shrinkToFit="1"/>
    </xf>
    <xf numFmtId="177" fontId="40" fillId="0" borderId="31" xfId="0" applyNumberFormat="1" applyFont="1" applyBorder="1" applyAlignment="1">
      <alignment horizontal="center" vertical="center" shrinkToFit="1"/>
    </xf>
    <xf numFmtId="177" fontId="40" fillId="0" borderId="9" xfId="0" applyNumberFormat="1" applyFont="1" applyFill="1" applyBorder="1" applyAlignment="1">
      <alignment horizontal="center" vertical="center" shrinkToFit="1"/>
    </xf>
    <xf numFmtId="177" fontId="40" fillId="0" borderId="5" xfId="0" applyNumberFormat="1" applyFont="1" applyFill="1" applyBorder="1" applyAlignment="1">
      <alignment horizontal="center" vertical="center" shrinkToFit="1"/>
    </xf>
    <xf numFmtId="177" fontId="40" fillId="0" borderId="6" xfId="0" applyNumberFormat="1" applyFont="1" applyFill="1" applyBorder="1" applyAlignment="1">
      <alignment horizontal="center" vertical="center" shrinkToFit="1"/>
    </xf>
    <xf numFmtId="177" fontId="40" fillId="0" borderId="10" xfId="0" applyNumberFormat="1" applyFont="1" applyFill="1" applyBorder="1" applyAlignment="1">
      <alignment horizontal="center" vertical="center" shrinkToFit="1"/>
    </xf>
    <xf numFmtId="177" fontId="40" fillId="0" borderId="2" xfId="0" applyNumberFormat="1" applyFont="1" applyFill="1" applyBorder="1" applyAlignment="1">
      <alignment horizontal="center" vertical="center" shrinkToFit="1"/>
    </xf>
    <xf numFmtId="177" fontId="40" fillId="0" borderId="25" xfId="0" applyNumberFormat="1" applyFont="1" applyFill="1" applyBorder="1" applyAlignment="1">
      <alignment horizontal="center" vertical="center" shrinkToFit="1"/>
    </xf>
    <xf numFmtId="177" fontId="40" fillId="0" borderId="31" xfId="0" applyNumberFormat="1" applyFont="1" applyFill="1" applyBorder="1" applyAlignment="1">
      <alignment horizontal="center" vertical="center" shrinkToFit="1"/>
    </xf>
    <xf numFmtId="177" fontId="40" fillId="0" borderId="5" xfId="0" applyNumberFormat="1" applyFont="1" applyBorder="1" applyAlignment="1">
      <alignment horizontal="center" vertical="center" shrinkToFit="1"/>
    </xf>
    <xf numFmtId="177" fontId="40" fillId="0" borderId="10" xfId="0" applyNumberFormat="1" applyFont="1" applyBorder="1" applyAlignment="1">
      <alignment horizontal="center" vertical="center" shrinkToFit="1"/>
    </xf>
    <xf numFmtId="177" fontId="40" fillId="0" borderId="22" xfId="0" applyNumberFormat="1" applyFont="1" applyFill="1" applyBorder="1" applyAlignment="1">
      <alignment horizontal="center" vertical="center" shrinkToFit="1"/>
    </xf>
    <xf numFmtId="177" fontId="40" fillId="6" borderId="20" xfId="0" applyNumberFormat="1" applyFont="1" applyFill="1" applyBorder="1" applyAlignment="1">
      <alignment horizontal="center" vertical="center" shrinkToFit="1"/>
    </xf>
    <xf numFmtId="177" fontId="40" fillId="6" borderId="21" xfId="0" applyNumberFormat="1" applyFont="1" applyFill="1" applyBorder="1" applyAlignment="1">
      <alignment horizontal="center" vertical="center" shrinkToFit="1"/>
    </xf>
    <xf numFmtId="177" fontId="40" fillId="6" borderId="32" xfId="0" applyNumberFormat="1" applyFont="1" applyFill="1" applyBorder="1" applyAlignment="1">
      <alignment horizontal="center" vertical="center" shrinkToFit="1"/>
    </xf>
    <xf numFmtId="177" fontId="40" fillId="6" borderId="35" xfId="0" applyNumberFormat="1" applyFont="1" applyFill="1" applyBorder="1" applyAlignment="1">
      <alignment horizontal="center" vertical="center" shrinkToFit="1"/>
    </xf>
    <xf numFmtId="177" fontId="40" fillId="6" borderId="65" xfId="0" applyNumberFormat="1" applyFont="1" applyFill="1" applyBorder="1" applyAlignment="1">
      <alignment horizontal="center" vertical="center" wrapText="1" shrinkToFit="1"/>
    </xf>
    <xf numFmtId="177" fontId="40" fillId="5" borderId="37" xfId="0" applyNumberFormat="1" applyFont="1" applyFill="1" applyBorder="1" applyAlignment="1">
      <alignment horizontal="center" vertical="center" wrapText="1" shrinkToFit="1"/>
    </xf>
    <xf numFmtId="177" fontId="40" fillId="5" borderId="34" xfId="0" applyNumberFormat="1" applyFont="1" applyFill="1" applyBorder="1" applyAlignment="1">
      <alignment horizontal="center" vertical="center" wrapText="1" shrinkToFit="1"/>
    </xf>
    <xf numFmtId="177" fontId="40" fillId="5" borderId="40" xfId="0" applyNumberFormat="1" applyFont="1" applyFill="1" applyBorder="1" applyAlignment="1">
      <alignment horizontal="right" vertical="center" wrapText="1" shrinkToFit="1"/>
    </xf>
    <xf numFmtId="177" fontId="40" fillId="5" borderId="41" xfId="0" applyNumberFormat="1" applyFont="1" applyFill="1" applyBorder="1" applyAlignment="1">
      <alignment horizontal="right" vertical="center" wrapText="1" shrinkToFit="1"/>
    </xf>
    <xf numFmtId="177" fontId="40" fillId="3" borderId="2" xfId="0" applyNumberFormat="1" applyFont="1" applyFill="1" applyBorder="1" applyAlignment="1">
      <alignment horizontal="center" vertical="center" shrinkToFit="1"/>
    </xf>
    <xf numFmtId="177" fontId="40" fillId="5" borderId="49" xfId="0" applyNumberFormat="1" applyFont="1" applyFill="1" applyBorder="1" applyAlignment="1">
      <alignment horizontal="center" vertical="center" shrinkToFit="1"/>
    </xf>
    <xf numFmtId="0" fontId="40" fillId="5" borderId="50" xfId="0" applyFont="1" applyFill="1" applyBorder="1" applyAlignment="1">
      <alignment horizontal="center" vertical="center" shrinkToFit="1"/>
    </xf>
    <xf numFmtId="177" fontId="41" fillId="2" borderId="9" xfId="0" applyNumberFormat="1" applyFont="1" applyFill="1" applyBorder="1" applyAlignment="1">
      <alignment horizontal="center" vertical="center" shrinkToFit="1"/>
    </xf>
    <xf numFmtId="177" fontId="41" fillId="2" borderId="5" xfId="0" applyNumberFormat="1" applyFont="1" applyFill="1" applyBorder="1" applyAlignment="1">
      <alignment horizontal="center" vertical="center" shrinkToFit="1"/>
    </xf>
    <xf numFmtId="177" fontId="41" fillId="2" borderId="6" xfId="0" applyNumberFormat="1" applyFont="1" applyFill="1" applyBorder="1" applyAlignment="1">
      <alignment horizontal="center" vertical="center" shrinkToFit="1"/>
    </xf>
    <xf numFmtId="177" fontId="41" fillId="2" borderId="10" xfId="0" applyNumberFormat="1" applyFont="1" applyFill="1" applyBorder="1" applyAlignment="1">
      <alignment horizontal="center" vertical="center" shrinkToFit="1"/>
    </xf>
    <xf numFmtId="177" fontId="41" fillId="0" borderId="9" xfId="0" applyNumberFormat="1" applyFont="1" applyFill="1" applyBorder="1" applyAlignment="1">
      <alignment horizontal="center" vertical="center" shrinkToFit="1"/>
    </xf>
    <xf numFmtId="177" fontId="41" fillId="0" borderId="5" xfId="0" applyNumberFormat="1" applyFont="1" applyFill="1" applyBorder="1" applyAlignment="1">
      <alignment horizontal="center" vertical="center" shrinkToFit="1"/>
    </xf>
    <xf numFmtId="177" fontId="41" fillId="0" borderId="6" xfId="0" applyNumberFormat="1" applyFont="1" applyFill="1" applyBorder="1" applyAlignment="1">
      <alignment horizontal="center" vertical="center" shrinkToFit="1"/>
    </xf>
    <xf numFmtId="177" fontId="41" fillId="0" borderId="10" xfId="0" applyNumberFormat="1" applyFont="1" applyFill="1" applyBorder="1" applyAlignment="1">
      <alignment horizontal="center" vertical="center" shrinkToFit="1"/>
    </xf>
    <xf numFmtId="177" fontId="40" fillId="0" borderId="11" xfId="0" applyNumberFormat="1" applyFont="1" applyFill="1" applyBorder="1" applyAlignment="1">
      <alignment horizontal="center" vertical="center" shrinkToFit="1"/>
    </xf>
    <xf numFmtId="177" fontId="41" fillId="0" borderId="15" xfId="0" applyNumberFormat="1" applyFont="1" applyFill="1" applyBorder="1" applyAlignment="1">
      <alignment horizontal="center" vertical="center" shrinkToFit="1"/>
    </xf>
    <xf numFmtId="177" fontId="41" fillId="0" borderId="1" xfId="0" applyNumberFormat="1" applyFont="1" applyFill="1" applyBorder="1" applyAlignment="1">
      <alignment horizontal="center" vertical="center" shrinkToFit="1"/>
    </xf>
    <xf numFmtId="177" fontId="41" fillId="0" borderId="53" xfId="0" applyNumberFormat="1" applyFont="1" applyFill="1" applyBorder="1" applyAlignment="1">
      <alignment horizontal="center" vertical="center" shrinkToFit="1"/>
    </xf>
    <xf numFmtId="177" fontId="41" fillId="0" borderId="24" xfId="0" applyNumberFormat="1" applyFont="1" applyFill="1" applyBorder="1" applyAlignment="1">
      <alignment horizontal="center" vertical="center" shrinkToFit="1"/>
    </xf>
    <xf numFmtId="177" fontId="41" fillId="0" borderId="25" xfId="0" applyNumberFormat="1" applyFont="1" applyFill="1" applyBorder="1" applyAlignment="1">
      <alignment horizontal="center" vertical="center" shrinkToFit="1"/>
    </xf>
    <xf numFmtId="177" fontId="41" fillId="0" borderId="31" xfId="0" applyNumberFormat="1" applyFont="1" applyFill="1" applyBorder="1" applyAlignment="1">
      <alignment horizontal="center" vertical="center" shrinkToFit="1"/>
    </xf>
    <xf numFmtId="177" fontId="40" fillId="0" borderId="15" xfId="0" applyNumberFormat="1" applyFont="1" applyFill="1" applyBorder="1" applyAlignment="1">
      <alignment horizontal="center" vertical="center" shrinkToFit="1"/>
    </xf>
    <xf numFmtId="177" fontId="40" fillId="0" borderId="1" xfId="0" applyNumberFormat="1" applyFont="1" applyFill="1" applyBorder="1" applyAlignment="1">
      <alignment horizontal="center" vertical="center" shrinkToFit="1"/>
    </xf>
    <xf numFmtId="177" fontId="40" fillId="0" borderId="3" xfId="0" applyNumberFormat="1" applyFont="1" applyFill="1" applyBorder="1" applyAlignment="1">
      <alignment horizontal="center" vertical="center" shrinkToFit="1"/>
    </xf>
    <xf numFmtId="177" fontId="40" fillId="0" borderId="59" xfId="0" applyNumberFormat="1" applyFont="1" applyFill="1" applyBorder="1" applyAlignment="1">
      <alignment horizontal="center" vertical="center" shrinkToFit="1"/>
    </xf>
    <xf numFmtId="177" fontId="40" fillId="5" borderId="49" xfId="0" applyNumberFormat="1" applyFont="1" applyFill="1" applyBorder="1" applyAlignment="1">
      <alignment horizontal="center" vertical="center" wrapText="1" shrinkToFit="1"/>
    </xf>
    <xf numFmtId="177" fontId="41" fillId="2" borderId="9" xfId="0" applyNumberFormat="1" applyFont="1" applyFill="1" applyBorder="1" applyAlignment="1">
      <alignment horizontal="center" vertical="center" wrapText="1" shrinkToFit="1"/>
    </xf>
    <xf numFmtId="177" fontId="41" fillId="0" borderId="9" xfId="0" applyNumberFormat="1" applyFont="1" applyBorder="1" applyAlignment="1">
      <alignment horizontal="center" vertical="center" shrinkToFit="1"/>
    </xf>
    <xf numFmtId="177" fontId="41" fillId="0" borderId="15" xfId="0" applyNumberFormat="1" applyFont="1" applyBorder="1" applyAlignment="1">
      <alignment horizontal="center" vertical="center" shrinkToFit="1"/>
    </xf>
    <xf numFmtId="177" fontId="41" fillId="0" borderId="6" xfId="0" applyNumberFormat="1" applyFont="1" applyBorder="1" applyAlignment="1">
      <alignment horizontal="center" vertical="center" shrinkToFit="1"/>
    </xf>
    <xf numFmtId="177" fontId="41" fillId="0" borderId="1" xfId="0" applyNumberFormat="1" applyFont="1" applyBorder="1" applyAlignment="1">
      <alignment horizontal="center" vertical="center" shrinkToFit="1"/>
    </xf>
    <xf numFmtId="177" fontId="41" fillId="0" borderId="53" xfId="0" applyNumberFormat="1" applyFont="1" applyBorder="1" applyAlignment="1">
      <alignment horizontal="center" vertical="center" shrinkToFit="1"/>
    </xf>
    <xf numFmtId="177" fontId="41" fillId="0" borderId="5" xfId="0" applyNumberFormat="1" applyFont="1" applyBorder="1" applyAlignment="1">
      <alignment horizontal="center" vertical="center" shrinkToFit="1"/>
    </xf>
    <xf numFmtId="177" fontId="41" fillId="0" borderId="24" xfId="0" applyNumberFormat="1" applyFont="1" applyBorder="1" applyAlignment="1">
      <alignment horizontal="center" vertical="center" shrinkToFit="1"/>
    </xf>
    <xf numFmtId="177" fontId="41" fillId="0" borderId="10" xfId="0" applyNumberFormat="1" applyFont="1" applyBorder="1" applyAlignment="1">
      <alignment horizontal="center" vertical="center" shrinkToFit="1"/>
    </xf>
    <xf numFmtId="177" fontId="41" fillId="0" borderId="25" xfId="0" applyNumberFormat="1" applyFont="1" applyBorder="1" applyAlignment="1">
      <alignment horizontal="center" vertical="center" shrinkToFit="1"/>
    </xf>
    <xf numFmtId="177" fontId="41" fillId="0" borderId="31" xfId="0" applyNumberFormat="1" applyFont="1" applyBorder="1" applyAlignment="1">
      <alignment horizontal="center" vertical="center" shrinkToFit="1"/>
    </xf>
    <xf numFmtId="177" fontId="40" fillId="0" borderId="15" xfId="0" applyNumberFormat="1" applyFont="1" applyBorder="1" applyAlignment="1">
      <alignment horizontal="center" vertical="center" shrinkToFit="1"/>
    </xf>
    <xf numFmtId="177" fontId="40" fillId="0" borderId="1" xfId="0" applyNumberFormat="1" applyFont="1" applyBorder="1" applyAlignment="1">
      <alignment horizontal="center" vertical="center" shrinkToFit="1"/>
    </xf>
    <xf numFmtId="177" fontId="40" fillId="3" borderId="3" xfId="0" applyNumberFormat="1" applyFont="1" applyFill="1" applyBorder="1" applyAlignment="1">
      <alignment horizontal="center" vertical="center" shrinkToFit="1"/>
    </xf>
    <xf numFmtId="0" fontId="40" fillId="5" borderId="52" xfId="0" applyFont="1" applyFill="1" applyBorder="1" applyAlignment="1">
      <alignment horizontal="center" vertical="center" shrinkToFit="1"/>
    </xf>
    <xf numFmtId="177" fontId="41" fillId="2" borderId="15" xfId="0" applyNumberFormat="1" applyFont="1" applyFill="1" applyBorder="1" applyAlignment="1">
      <alignment horizontal="center" vertical="center" shrinkToFit="1"/>
    </xf>
    <xf numFmtId="177" fontId="41" fillId="2" borderId="16" xfId="0" applyNumberFormat="1" applyFont="1" applyFill="1" applyBorder="1" applyAlignment="1">
      <alignment horizontal="center" vertical="center" shrinkToFit="1"/>
    </xf>
    <xf numFmtId="177" fontId="41" fillId="2" borderId="0" xfId="0" applyNumberFormat="1" applyFont="1" applyFill="1" applyBorder="1" applyAlignment="1">
      <alignment horizontal="center" vertical="center" shrinkToFit="1"/>
    </xf>
    <xf numFmtId="177" fontId="40" fillId="3" borderId="59" xfId="0" applyNumberFormat="1" applyFont="1" applyFill="1" applyBorder="1" applyAlignment="1">
      <alignment horizontal="center" vertical="center" shrinkToFit="1"/>
    </xf>
    <xf numFmtId="177" fontId="40" fillId="3" borderId="49" xfId="0" applyNumberFormat="1" applyFont="1" applyFill="1" applyBorder="1" applyAlignment="1">
      <alignment horizontal="center" vertical="center" shrinkToFit="1"/>
    </xf>
    <xf numFmtId="177" fontId="40" fillId="3" borderId="39" xfId="0" applyNumberFormat="1" applyFont="1" applyFill="1" applyBorder="1" applyAlignment="1">
      <alignment horizontal="center" vertical="center" shrinkToFit="1"/>
    </xf>
    <xf numFmtId="177" fontId="41" fillId="0" borderId="0" xfId="0" applyNumberFormat="1" applyFont="1" applyBorder="1" applyAlignment="1">
      <alignment horizontal="center" vertical="center" shrinkToFit="1"/>
    </xf>
    <xf numFmtId="177" fontId="41" fillId="0" borderId="45" xfId="0" applyNumberFormat="1" applyFont="1" applyBorder="1" applyAlignment="1">
      <alignment horizontal="center" vertical="center" shrinkToFit="1"/>
    </xf>
    <xf numFmtId="177" fontId="40" fillId="5" borderId="52" xfId="0" applyNumberFormat="1" applyFont="1" applyFill="1" applyBorder="1" applyAlignment="1">
      <alignment horizontal="center" vertical="center" shrinkToFit="1"/>
    </xf>
    <xf numFmtId="0" fontId="40" fillId="5" borderId="51" xfId="0" applyFont="1" applyFill="1" applyBorder="1" applyAlignment="1">
      <alignment horizontal="center" vertical="center" shrinkToFit="1"/>
    </xf>
    <xf numFmtId="177" fontId="41" fillId="2" borderId="25" xfId="0" applyNumberFormat="1" applyFont="1" applyFill="1" applyBorder="1" applyAlignment="1">
      <alignment horizontal="center" vertical="center" shrinkToFit="1"/>
    </xf>
    <xf numFmtId="177" fontId="41" fillId="2" borderId="29" xfId="0" applyNumberFormat="1" applyFont="1" applyFill="1" applyBorder="1" applyAlignment="1">
      <alignment horizontal="center" vertical="center" shrinkToFit="1"/>
    </xf>
    <xf numFmtId="177" fontId="41" fillId="2" borderId="30" xfId="0" applyNumberFormat="1" applyFont="1" applyFill="1" applyBorder="1" applyAlignment="1">
      <alignment horizontal="center" vertical="center" shrinkToFit="1"/>
    </xf>
    <xf numFmtId="177" fontId="40" fillId="3" borderId="11" xfId="0" applyNumberFormat="1" applyFont="1" applyFill="1" applyBorder="1" applyAlignment="1">
      <alignment horizontal="center" vertical="center" shrinkToFit="1"/>
    </xf>
    <xf numFmtId="177" fontId="40" fillId="5" borderId="62" xfId="0" applyNumberFormat="1" applyFont="1" applyFill="1" applyBorder="1" applyAlignment="1">
      <alignment horizontal="center" vertical="center" shrinkToFit="1"/>
    </xf>
    <xf numFmtId="177" fontId="41" fillId="2" borderId="44" xfId="0" applyNumberFormat="1" applyFont="1" applyFill="1" applyBorder="1" applyAlignment="1">
      <alignment horizontal="center" vertical="center" shrinkToFit="1"/>
    </xf>
    <xf numFmtId="177" fontId="41" fillId="2" borderId="46" xfId="0" applyNumberFormat="1" applyFont="1" applyFill="1" applyBorder="1" applyAlignment="1">
      <alignment horizontal="center" vertical="center" shrinkToFit="1"/>
    </xf>
    <xf numFmtId="177" fontId="41" fillId="2" borderId="24" xfId="0" applyNumberFormat="1" applyFont="1" applyFill="1" applyBorder="1" applyAlignment="1">
      <alignment horizontal="center" vertical="center" shrinkToFit="1"/>
    </xf>
    <xf numFmtId="177" fontId="40" fillId="3" borderId="35" xfId="0" applyNumberFormat="1" applyFont="1" applyFill="1" applyBorder="1" applyAlignment="1">
      <alignment horizontal="center" vertical="center" shrinkToFit="1"/>
    </xf>
    <xf numFmtId="177" fontId="40" fillId="3" borderId="21" xfId="0" applyNumberFormat="1" applyFont="1" applyFill="1" applyBorder="1" applyAlignment="1">
      <alignment horizontal="center" vertical="center" shrinkToFit="1"/>
    </xf>
    <xf numFmtId="177" fontId="40" fillId="3" borderId="22" xfId="0" applyNumberFormat="1" applyFont="1" applyFill="1" applyBorder="1" applyAlignment="1">
      <alignment horizontal="center" vertical="center" shrinkToFit="1"/>
    </xf>
    <xf numFmtId="177" fontId="11" fillId="2" borderId="9" xfId="0" applyNumberFormat="1" applyFont="1" applyFill="1" applyBorder="1" applyAlignment="1">
      <alignment horizontal="center" vertical="center" wrapText="1" shrinkToFit="1"/>
    </xf>
    <xf numFmtId="177" fontId="40" fillId="3" borderId="56" xfId="0" applyNumberFormat="1" applyFont="1" applyFill="1" applyBorder="1" applyAlignment="1">
      <alignment horizontal="center" vertical="center" shrinkToFit="1"/>
    </xf>
    <xf numFmtId="177" fontId="40" fillId="3" borderId="67" xfId="0" applyNumberFormat="1" applyFont="1" applyFill="1" applyBorder="1" applyAlignment="1">
      <alignment horizontal="center" vertical="center" shrinkToFit="1"/>
    </xf>
    <xf numFmtId="177" fontId="40" fillId="5" borderId="62" xfId="0" applyNumberFormat="1" applyFont="1" applyFill="1" applyBorder="1" applyAlignment="1">
      <alignment horizontal="center" vertical="center" wrapText="1" shrinkToFit="1"/>
    </xf>
    <xf numFmtId="177" fontId="41" fillId="2" borderId="44" xfId="0" applyNumberFormat="1" applyFont="1" applyFill="1" applyBorder="1" applyAlignment="1">
      <alignment horizontal="center" vertical="center" wrapText="1" shrinkToFit="1"/>
    </xf>
    <xf numFmtId="177" fontId="40" fillId="3" borderId="32" xfId="0" applyNumberFormat="1" applyFont="1" applyFill="1" applyBorder="1" applyAlignment="1">
      <alignment horizontal="center" vertical="center" shrinkToFit="1"/>
    </xf>
    <xf numFmtId="177" fontId="41" fillId="0" borderId="47" xfId="0" applyNumberFormat="1" applyFont="1" applyBorder="1" applyAlignment="1">
      <alignment horizontal="center" vertical="center" shrinkToFit="1"/>
    </xf>
    <xf numFmtId="177" fontId="41" fillId="0" borderId="46" xfId="0" applyNumberFormat="1" applyFont="1" applyBorder="1" applyAlignment="1">
      <alignment horizontal="center" vertical="center" shrinkToFit="1"/>
    </xf>
    <xf numFmtId="177" fontId="41" fillId="0" borderId="48" xfId="0" applyNumberFormat="1" applyFont="1" applyBorder="1" applyAlignment="1">
      <alignment horizontal="center" vertical="center" shrinkToFit="1"/>
    </xf>
    <xf numFmtId="177" fontId="40" fillId="5" borderId="52" xfId="0" applyNumberFormat="1" applyFont="1" applyFill="1" applyBorder="1" applyAlignment="1">
      <alignment horizontal="center" vertical="center" wrapText="1" shrinkToFit="1"/>
    </xf>
    <xf numFmtId="177" fontId="41" fillId="2" borderId="16" xfId="0" applyNumberFormat="1" applyFont="1" applyFill="1" applyBorder="1" applyAlignment="1">
      <alignment horizontal="center" vertical="center" wrapText="1" shrinkToFit="1"/>
    </xf>
    <xf numFmtId="177" fontId="40" fillId="3" borderId="50" xfId="0" applyNumberFormat="1" applyFont="1" applyFill="1" applyBorder="1" applyAlignment="1">
      <alignment horizontal="center" vertical="center" shrinkToFit="1"/>
    </xf>
    <xf numFmtId="177" fontId="40" fillId="3" borderId="8" xfId="0" applyNumberFormat="1" applyFont="1" applyFill="1" applyBorder="1" applyAlignment="1">
      <alignment horizontal="center" vertical="center" shrinkToFit="1"/>
    </xf>
    <xf numFmtId="177" fontId="41" fillId="0" borderId="0" xfId="0" applyNumberFormat="1" applyFont="1" applyFill="1" applyBorder="1" applyAlignment="1">
      <alignment horizontal="center" vertical="center" shrinkToFit="1"/>
    </xf>
    <xf numFmtId="177" fontId="41" fillId="0" borderId="17" xfId="0" applyNumberFormat="1" applyFont="1" applyFill="1" applyBorder="1" applyAlignment="1">
      <alignment horizontal="center" vertical="center" shrinkToFit="1"/>
    </xf>
    <xf numFmtId="177" fontId="41" fillId="0" borderId="16" xfId="0" applyNumberFormat="1" applyFont="1" applyFill="1" applyBorder="1" applyAlignment="1">
      <alignment horizontal="center" vertical="center" shrinkToFit="1"/>
    </xf>
    <xf numFmtId="177" fontId="41" fillId="0" borderId="45" xfId="0" applyNumberFormat="1" applyFont="1" applyFill="1" applyBorder="1" applyAlignment="1">
      <alignment horizontal="center" vertical="center" shrinkToFit="1"/>
    </xf>
    <xf numFmtId="0" fontId="41" fillId="2" borderId="9" xfId="0" applyNumberFormat="1" applyFont="1" applyFill="1" applyBorder="1" applyAlignment="1">
      <alignment horizontal="center" vertical="center" wrapText="1" shrinkToFit="1"/>
    </xf>
    <xf numFmtId="0" fontId="41" fillId="2" borderId="5" xfId="0" applyNumberFormat="1" applyFont="1" applyFill="1" applyBorder="1" applyAlignment="1">
      <alignment horizontal="center" vertical="center" shrinkToFit="1"/>
    </xf>
    <xf numFmtId="0" fontId="41" fillId="2" borderId="6" xfId="0" applyNumberFormat="1" applyFont="1" applyFill="1" applyBorder="1" applyAlignment="1">
      <alignment horizontal="center" vertical="center" shrinkToFit="1"/>
    </xf>
    <xf numFmtId="0" fontId="41" fillId="2" borderId="10" xfId="0" applyNumberFormat="1" applyFont="1" applyFill="1" applyBorder="1" applyAlignment="1">
      <alignment horizontal="center" vertical="center" shrinkToFit="1"/>
    </xf>
    <xf numFmtId="0" fontId="41" fillId="2" borderId="9" xfId="0" applyNumberFormat="1" applyFont="1" applyFill="1" applyBorder="1" applyAlignment="1">
      <alignment horizontal="center" vertical="center" shrinkToFit="1"/>
    </xf>
    <xf numFmtId="0" fontId="41" fillId="2" borderId="25" xfId="0" applyNumberFormat="1" applyFont="1" applyFill="1" applyBorder="1" applyAlignment="1">
      <alignment horizontal="center" vertical="center" shrinkToFit="1"/>
    </xf>
    <xf numFmtId="0" fontId="41" fillId="2" borderId="29" xfId="0" applyNumberFormat="1" applyFont="1" applyFill="1" applyBorder="1" applyAlignment="1">
      <alignment horizontal="center" vertical="center" shrinkToFit="1"/>
    </xf>
    <xf numFmtId="0" fontId="41" fillId="2" borderId="30" xfId="0" applyNumberFormat="1" applyFont="1" applyFill="1" applyBorder="1" applyAlignment="1">
      <alignment horizontal="center" vertical="center" shrinkToFit="1"/>
    </xf>
    <xf numFmtId="177" fontId="41" fillId="0" borderId="17" xfId="0" applyNumberFormat="1" applyFont="1" applyBorder="1" applyAlignment="1">
      <alignment horizontal="center" vertical="center" shrinkToFit="1"/>
    </xf>
    <xf numFmtId="177" fontId="41" fillId="0" borderId="16" xfId="0" applyNumberFormat="1" applyFont="1" applyBorder="1" applyAlignment="1">
      <alignment horizontal="center" vertical="center" shrinkToFit="1"/>
    </xf>
    <xf numFmtId="177" fontId="40" fillId="3" borderId="20" xfId="0" applyNumberFormat="1" applyFont="1" applyFill="1" applyBorder="1" applyAlignment="1">
      <alignment horizontal="center" vertical="center" shrinkToFit="1"/>
    </xf>
    <xf numFmtId="177" fontId="41" fillId="0" borderId="64" xfId="0" applyNumberFormat="1" applyFont="1" applyFill="1" applyBorder="1" applyAlignment="1">
      <alignment horizontal="center" vertical="center" shrinkToFit="1"/>
    </xf>
    <xf numFmtId="177" fontId="41" fillId="0" borderId="46" xfId="0" applyNumberFormat="1" applyFont="1" applyFill="1" applyBorder="1" applyAlignment="1">
      <alignment horizontal="center" vertical="center" shrinkToFit="1"/>
    </xf>
    <xf numFmtId="177" fontId="41" fillId="0" borderId="47" xfId="0" applyNumberFormat="1" applyFont="1" applyFill="1" applyBorder="1" applyAlignment="1">
      <alignment horizontal="center" vertical="center" shrinkToFit="1"/>
    </xf>
    <xf numFmtId="177" fontId="41" fillId="0" borderId="48" xfId="0" applyNumberFormat="1" applyFont="1" applyFill="1" applyBorder="1" applyAlignment="1">
      <alignment horizontal="center" vertical="center" shrinkToFit="1"/>
    </xf>
    <xf numFmtId="177" fontId="10" fillId="3" borderId="8" xfId="0" applyNumberFormat="1" applyFont="1" applyFill="1" applyBorder="1" applyAlignment="1">
      <alignment horizontal="center" vertical="center" shrinkToFit="1"/>
    </xf>
    <xf numFmtId="177" fontId="10" fillId="3" borderId="2" xfId="0" applyNumberFormat="1" applyFont="1" applyFill="1" applyBorder="1" applyAlignment="1">
      <alignment horizontal="center" vertical="center" shrinkToFit="1"/>
    </xf>
    <xf numFmtId="177" fontId="11" fillId="0" borderId="9" xfId="0" applyNumberFormat="1" applyFont="1" applyBorder="1" applyAlignment="1">
      <alignment horizontal="center" vertical="center" shrinkToFit="1"/>
    </xf>
    <xf numFmtId="177" fontId="11" fillId="0" borderId="5" xfId="0" applyNumberFormat="1" applyFont="1" applyBorder="1" applyAlignment="1">
      <alignment horizontal="center" vertical="center" shrinkToFit="1"/>
    </xf>
    <xf numFmtId="177" fontId="11" fillId="0" borderId="6" xfId="0" applyNumberFormat="1" applyFont="1" applyBorder="1" applyAlignment="1">
      <alignment horizontal="center" vertical="center" shrinkToFit="1"/>
    </xf>
    <xf numFmtId="177" fontId="11" fillId="0" borderId="10" xfId="0" applyNumberFormat="1" applyFont="1" applyBorder="1" applyAlignment="1">
      <alignment horizontal="center" vertical="center" shrinkToFit="1"/>
    </xf>
    <xf numFmtId="177" fontId="11" fillId="0" borderId="25" xfId="0" applyNumberFormat="1" applyFont="1" applyBorder="1" applyAlignment="1">
      <alignment horizontal="center" vertical="center" shrinkToFit="1"/>
    </xf>
    <xf numFmtId="177" fontId="11" fillId="0" borderId="31" xfId="0" applyNumberFormat="1" applyFont="1" applyBorder="1" applyAlignment="1">
      <alignment horizontal="center" vertical="center" shrinkToFit="1"/>
    </xf>
    <xf numFmtId="177" fontId="9" fillId="0" borderId="15" xfId="0" applyNumberFormat="1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center" vertical="center" shrinkToFit="1"/>
    </xf>
    <xf numFmtId="177" fontId="11" fillId="0" borderId="9" xfId="0" applyNumberFormat="1" applyFont="1" applyFill="1" applyBorder="1" applyAlignment="1">
      <alignment horizontal="center" vertical="center" shrinkToFit="1"/>
    </xf>
    <xf numFmtId="177" fontId="11" fillId="0" borderId="5" xfId="0" applyNumberFormat="1" applyFont="1" applyFill="1" applyBorder="1" applyAlignment="1">
      <alignment horizontal="center" vertical="center" shrinkToFit="1"/>
    </xf>
    <xf numFmtId="177" fontId="11" fillId="0" borderId="6" xfId="0" applyNumberFormat="1" applyFont="1" applyFill="1" applyBorder="1" applyAlignment="1">
      <alignment horizontal="center" vertical="center" shrinkToFit="1"/>
    </xf>
    <xf numFmtId="177" fontId="11" fillId="0" borderId="10" xfId="0" applyNumberFormat="1" applyFont="1" applyFill="1" applyBorder="1" applyAlignment="1">
      <alignment horizontal="center" vertical="center" shrinkToFit="1"/>
    </xf>
    <xf numFmtId="177" fontId="11" fillId="0" borderId="25" xfId="0" applyNumberFormat="1" applyFont="1" applyFill="1" applyBorder="1" applyAlignment="1">
      <alignment horizontal="center" vertical="center" shrinkToFit="1"/>
    </xf>
    <xf numFmtId="177" fontId="11" fillId="0" borderId="31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shrinkToFit="1"/>
    </xf>
    <xf numFmtId="177" fontId="10" fillId="3" borderId="3" xfId="0" applyNumberFormat="1" applyFont="1" applyFill="1" applyBorder="1" applyAlignment="1">
      <alignment horizontal="center" vertical="center" shrinkToFit="1"/>
    </xf>
    <xf numFmtId="177" fontId="41" fillId="2" borderId="48" xfId="0" applyNumberFormat="1" applyFont="1" applyFill="1" applyBorder="1" applyAlignment="1">
      <alignment horizontal="center" vertical="center" shrinkToFit="1"/>
    </xf>
    <xf numFmtId="177" fontId="41" fillId="2" borderId="26" xfId="0" applyNumberFormat="1" applyFont="1" applyFill="1" applyBorder="1" applyAlignment="1">
      <alignment horizontal="center" vertical="center" shrinkToFit="1"/>
    </xf>
    <xf numFmtId="177" fontId="10" fillId="3" borderId="11" xfId="0" applyNumberFormat="1" applyFont="1" applyFill="1" applyBorder="1" applyAlignment="1">
      <alignment horizontal="center" vertical="center" shrinkToFit="1"/>
    </xf>
    <xf numFmtId="0" fontId="40" fillId="5" borderId="50" xfId="0" applyFont="1" applyFill="1" applyBorder="1" applyAlignment="1">
      <alignment horizontal="center" vertical="center" wrapText="1" shrinkToFit="1"/>
    </xf>
    <xf numFmtId="177" fontId="41" fillId="2" borderId="1" xfId="0" applyNumberFormat="1" applyFont="1" applyFill="1" applyBorder="1" applyAlignment="1">
      <alignment horizontal="center" vertical="center" shrinkToFit="1"/>
    </xf>
    <xf numFmtId="177" fontId="34" fillId="3" borderId="59" xfId="0" applyNumberFormat="1" applyFont="1" applyFill="1" applyBorder="1" applyAlignment="1">
      <alignment horizontal="center" vertical="center" shrinkToFit="1"/>
    </xf>
    <xf numFmtId="177" fontId="34" fillId="3" borderId="3" xfId="0" applyNumberFormat="1" applyFont="1" applyFill="1" applyBorder="1" applyAlignment="1">
      <alignment horizontal="center" vertical="center" shrinkToFit="1"/>
    </xf>
    <xf numFmtId="177" fontId="11" fillId="0" borderId="15" xfId="0" applyNumberFormat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177" fontId="41" fillId="2" borderId="53" xfId="0" applyNumberFormat="1" applyFont="1" applyFill="1" applyBorder="1" applyAlignment="1">
      <alignment horizontal="center" vertical="center" shrinkToFit="1"/>
    </xf>
    <xf numFmtId="177" fontId="41" fillId="2" borderId="43" xfId="0" applyNumberFormat="1" applyFont="1" applyFill="1" applyBorder="1" applyAlignment="1">
      <alignment horizontal="center" vertical="center" shrinkToFit="1"/>
    </xf>
    <xf numFmtId="177" fontId="34" fillId="3" borderId="22" xfId="0" applyNumberFormat="1" applyFont="1" applyFill="1" applyBorder="1" applyAlignment="1">
      <alignment horizontal="center" vertical="center" shrinkToFit="1"/>
    </xf>
    <xf numFmtId="177" fontId="34" fillId="3" borderId="49" xfId="0" applyNumberFormat="1" applyFont="1" applyFill="1" applyBorder="1" applyAlignment="1">
      <alignment horizontal="center" vertical="center" shrinkToFit="1"/>
    </xf>
    <xf numFmtId="177" fontId="34" fillId="3" borderId="69" xfId="0" applyNumberFormat="1" applyFont="1" applyFill="1" applyBorder="1" applyAlignment="1">
      <alignment horizontal="center" vertical="center" shrinkToFit="1"/>
    </xf>
    <xf numFmtId="177" fontId="11" fillId="0" borderId="15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 shrinkToFit="1"/>
    </xf>
    <xf numFmtId="177" fontId="9" fillId="0" borderId="11" xfId="0" applyNumberFormat="1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177" fontId="47" fillId="6" borderId="19" xfId="0" applyNumberFormat="1" applyFont="1" applyFill="1" applyBorder="1" applyAlignment="1">
      <alignment horizontal="center" vertical="center" wrapText="1" shrinkToFit="1"/>
    </xf>
    <xf numFmtId="177" fontId="47" fillId="6" borderId="21" xfId="0" applyNumberFormat="1" applyFont="1" applyFill="1" applyBorder="1" applyAlignment="1">
      <alignment horizontal="center" vertical="center" shrinkToFit="1"/>
    </xf>
    <xf numFmtId="177" fontId="9" fillId="6" borderId="35" xfId="0" applyNumberFormat="1" applyFont="1" applyFill="1" applyBorder="1" applyAlignment="1">
      <alignment horizontal="center" vertical="center" shrinkToFit="1"/>
    </xf>
    <xf numFmtId="177" fontId="9" fillId="6" borderId="20" xfId="0" applyNumberFormat="1" applyFont="1" applyFill="1" applyBorder="1" applyAlignment="1">
      <alignment horizontal="center" vertical="center" shrinkToFit="1"/>
    </xf>
    <xf numFmtId="177" fontId="9" fillId="6" borderId="21" xfId="0" applyNumberFormat="1" applyFont="1" applyFill="1" applyBorder="1" applyAlignment="1">
      <alignment horizontal="center" vertical="center" shrinkToFit="1"/>
    </xf>
    <xf numFmtId="177" fontId="9" fillId="0" borderId="22" xfId="0" applyNumberFormat="1" applyFont="1" applyFill="1" applyBorder="1" applyAlignment="1">
      <alignment horizontal="center" vertical="center" shrinkToFit="1"/>
    </xf>
    <xf numFmtId="0" fontId="40" fillId="5" borderId="49" xfId="0" applyFont="1" applyFill="1" applyBorder="1" applyAlignment="1">
      <alignment horizontal="center" vertical="center" shrinkToFit="1"/>
    </xf>
    <xf numFmtId="177" fontId="40" fillId="0" borderId="53" xfId="0" applyNumberFormat="1" applyFont="1" applyFill="1" applyBorder="1" applyAlignment="1">
      <alignment horizontal="center" vertical="center" shrinkToFit="1"/>
    </xf>
    <xf numFmtId="177" fontId="40" fillId="0" borderId="24" xfId="0" applyNumberFormat="1" applyFont="1" applyFill="1" applyBorder="1" applyAlignment="1">
      <alignment horizontal="center" vertical="center" shrinkToFit="1"/>
    </xf>
    <xf numFmtId="0" fontId="22" fillId="0" borderId="0" xfId="0" applyFont="1" applyBorder="1" applyAlignment="1">
      <alignment horizontal="center" vertical="center"/>
    </xf>
    <xf numFmtId="177" fontId="36" fillId="2" borderId="9" xfId="0" applyNumberFormat="1" applyFont="1" applyFill="1" applyBorder="1" applyAlignment="1">
      <alignment horizontal="center" vertical="center" shrinkToFit="1"/>
    </xf>
    <xf numFmtId="177" fontId="36" fillId="2" borderId="25" xfId="0" applyNumberFormat="1" applyFont="1" applyFill="1" applyBorder="1" applyAlignment="1">
      <alignment horizontal="center" vertical="center" shrinkToFit="1"/>
    </xf>
    <xf numFmtId="177" fontId="36" fillId="2" borderId="29" xfId="0" applyNumberFormat="1" applyFont="1" applyFill="1" applyBorder="1" applyAlignment="1">
      <alignment horizontal="center" vertical="center" shrinkToFit="1"/>
    </xf>
    <xf numFmtId="177" fontId="36" fillId="2" borderId="30" xfId="0" applyNumberFormat="1" applyFont="1" applyFill="1" applyBorder="1" applyAlignment="1">
      <alignment horizontal="center" vertical="center" shrinkToFit="1"/>
    </xf>
    <xf numFmtId="177" fontId="40" fillId="5" borderId="50" xfId="0" applyNumberFormat="1" applyFont="1" applyFill="1" applyBorder="1" applyAlignment="1">
      <alignment horizontal="center" vertical="center" shrinkToFit="1"/>
    </xf>
    <xf numFmtId="0" fontId="36" fillId="2" borderId="9" xfId="0" applyNumberFormat="1" applyFont="1" applyFill="1" applyBorder="1" applyAlignment="1">
      <alignment horizontal="center" vertical="center" shrinkToFit="1"/>
    </xf>
    <xf numFmtId="177" fontId="35" fillId="3" borderId="2" xfId="0" applyNumberFormat="1" applyFont="1" applyFill="1" applyBorder="1" applyAlignment="1">
      <alignment horizontal="center" vertical="center" shrinkToFit="1"/>
    </xf>
    <xf numFmtId="177" fontId="35" fillId="3" borderId="22" xfId="0" applyNumberFormat="1" applyFont="1" applyFill="1" applyBorder="1" applyAlignment="1">
      <alignment horizontal="center" vertical="center" shrinkToFit="1"/>
    </xf>
    <xf numFmtId="177" fontId="36" fillId="2" borderId="9" xfId="0" applyNumberFormat="1" applyFont="1" applyFill="1" applyBorder="1" applyAlignment="1">
      <alignment horizontal="center" vertical="center" wrapText="1" shrinkToFit="1"/>
    </xf>
    <xf numFmtId="177" fontId="36" fillId="2" borderId="5" xfId="0" applyNumberFormat="1" applyFont="1" applyFill="1" applyBorder="1" applyAlignment="1">
      <alignment horizontal="center" vertical="center" shrinkToFit="1"/>
    </xf>
    <xf numFmtId="177" fontId="36" fillId="2" borderId="6" xfId="0" applyNumberFormat="1" applyFont="1" applyFill="1" applyBorder="1" applyAlignment="1">
      <alignment horizontal="center" vertical="center" shrinkToFit="1"/>
    </xf>
    <xf numFmtId="177" fontId="36" fillId="2" borderId="10" xfId="0" applyNumberFormat="1" applyFont="1" applyFill="1" applyBorder="1" applyAlignment="1">
      <alignment horizontal="center" vertical="center" shrinkToFit="1"/>
    </xf>
    <xf numFmtId="177" fontId="35" fillId="3" borderId="8" xfId="0" applyNumberFormat="1" applyFont="1" applyFill="1" applyBorder="1" applyAlignment="1">
      <alignment horizontal="center" vertical="center" shrinkToFit="1"/>
    </xf>
    <xf numFmtId="177" fontId="11" fillId="6" borderId="9" xfId="0" applyNumberFormat="1" applyFont="1" applyFill="1" applyBorder="1" applyAlignment="1">
      <alignment horizontal="center" vertical="center" shrinkToFit="1"/>
    </xf>
    <xf numFmtId="177" fontId="11" fillId="6" borderId="25" xfId="0" applyNumberFormat="1" applyFont="1" applyFill="1" applyBorder="1" applyAlignment="1">
      <alignment horizontal="center" vertical="center" shrinkToFit="1"/>
    </xf>
    <xf numFmtId="177" fontId="11" fillId="6" borderId="6" xfId="0" applyNumberFormat="1" applyFont="1" applyFill="1" applyBorder="1" applyAlignment="1">
      <alignment horizontal="center" vertical="center" shrinkToFit="1"/>
    </xf>
    <xf numFmtId="177" fontId="11" fillId="6" borderId="31" xfId="0" applyNumberFormat="1" applyFont="1" applyFill="1" applyBorder="1" applyAlignment="1">
      <alignment horizontal="center" vertical="center" shrinkToFit="1"/>
    </xf>
    <xf numFmtId="177" fontId="35" fillId="3" borderId="11" xfId="0" applyNumberFormat="1" applyFont="1" applyFill="1" applyBorder="1" applyAlignment="1">
      <alignment horizontal="center" vertical="center" shrinkToFit="1"/>
    </xf>
    <xf numFmtId="177" fontId="35" fillId="3" borderId="3" xfId="0" applyNumberFormat="1" applyFont="1" applyFill="1" applyBorder="1" applyAlignment="1">
      <alignment horizontal="center" vertical="center" shrinkToFit="1"/>
    </xf>
    <xf numFmtId="177" fontId="11" fillId="6" borderId="5" xfId="0" applyNumberFormat="1" applyFont="1" applyFill="1" applyBorder="1" applyAlignment="1">
      <alignment horizontal="center" vertical="center" shrinkToFit="1"/>
    </xf>
    <xf numFmtId="177" fontId="11" fillId="6" borderId="10" xfId="0" applyNumberFormat="1" applyFont="1" applyFill="1" applyBorder="1" applyAlignment="1">
      <alignment horizontal="center" vertical="center" shrinkToFit="1"/>
    </xf>
    <xf numFmtId="177" fontId="40" fillId="3" borderId="6" xfId="0" applyNumberFormat="1" applyFont="1" applyFill="1" applyBorder="1" applyAlignment="1">
      <alignment horizontal="center" vertical="center" shrinkToFit="1"/>
    </xf>
    <xf numFmtId="177" fontId="11" fillId="0" borderId="2" xfId="0" applyNumberFormat="1" applyFont="1" applyFill="1" applyBorder="1" applyAlignment="1">
      <alignment horizontal="center" vertical="center" shrinkToFit="1"/>
    </xf>
    <xf numFmtId="177" fontId="40" fillId="6" borderId="2" xfId="0" applyNumberFormat="1" applyFont="1" applyFill="1" applyBorder="1" applyAlignment="1">
      <alignment horizontal="center" vertical="center" shrinkToFit="1"/>
    </xf>
    <xf numFmtId="177" fontId="11" fillId="0" borderId="11" xfId="0" applyNumberFormat="1" applyFont="1" applyBorder="1" applyAlignment="1">
      <alignment horizontal="center" vertical="center" shrinkToFit="1"/>
    </xf>
    <xf numFmtId="177" fontId="11" fillId="0" borderId="2" xfId="0" applyNumberFormat="1" applyFont="1" applyBorder="1" applyAlignment="1">
      <alignment horizontal="center" vertical="center" shrinkToFit="1"/>
    </xf>
    <xf numFmtId="177" fontId="10" fillId="0" borderId="9" xfId="0" applyNumberFormat="1" applyFont="1" applyFill="1" applyBorder="1" applyAlignment="1">
      <alignment horizontal="center" vertical="center" shrinkToFit="1"/>
    </xf>
    <xf numFmtId="177" fontId="10" fillId="0" borderId="25" xfId="0" applyNumberFormat="1" applyFont="1" applyFill="1" applyBorder="1" applyAlignment="1">
      <alignment horizontal="center" vertical="center" shrinkToFit="1"/>
    </xf>
    <xf numFmtId="177" fontId="10" fillId="0" borderId="6" xfId="0" applyNumberFormat="1" applyFont="1" applyFill="1" applyBorder="1" applyAlignment="1">
      <alignment horizontal="center" vertical="center" shrinkToFit="1"/>
    </xf>
    <xf numFmtId="177" fontId="10" fillId="0" borderId="31" xfId="0" applyNumberFormat="1" applyFont="1" applyFill="1" applyBorder="1" applyAlignment="1">
      <alignment horizontal="center" vertical="center" shrinkToFit="1"/>
    </xf>
    <xf numFmtId="177" fontId="11" fillId="0" borderId="11" xfId="0" applyNumberFormat="1" applyFont="1" applyFill="1" applyBorder="1" applyAlignment="1">
      <alignment horizontal="center" vertical="center" shrinkToFit="1"/>
    </xf>
    <xf numFmtId="177" fontId="10" fillId="0" borderId="9" xfId="0" applyNumberFormat="1" applyFont="1" applyBorder="1" applyAlignment="1">
      <alignment horizontal="center" vertical="center" shrinkToFit="1"/>
    </xf>
    <xf numFmtId="177" fontId="10" fillId="0" borderId="25" xfId="0" applyNumberFormat="1" applyFont="1" applyBorder="1" applyAlignment="1">
      <alignment horizontal="center" vertical="center" shrinkToFit="1"/>
    </xf>
    <xf numFmtId="177" fontId="10" fillId="0" borderId="6" xfId="0" applyNumberFormat="1" applyFont="1" applyBorder="1" applyAlignment="1">
      <alignment horizontal="center" vertical="center" shrinkToFit="1"/>
    </xf>
    <xf numFmtId="177" fontId="10" fillId="0" borderId="31" xfId="0" applyNumberFormat="1" applyFont="1" applyBorder="1" applyAlignment="1">
      <alignment horizontal="center" vertical="center" shrinkToFit="1"/>
    </xf>
    <xf numFmtId="177" fontId="40" fillId="3" borderId="10" xfId="0" applyNumberFormat="1" applyFont="1" applyFill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/>
    </xf>
    <xf numFmtId="177" fontId="9" fillId="5" borderId="54" xfId="0" applyNumberFormat="1" applyFont="1" applyFill="1" applyBorder="1" applyAlignment="1">
      <alignment horizontal="center" vertical="center" shrinkToFit="1"/>
    </xf>
    <xf numFmtId="0" fontId="9" fillId="5" borderId="8" xfId="0" applyFont="1" applyFill="1" applyBorder="1" applyAlignment="1">
      <alignment horizontal="center" vertical="center" shrinkToFit="1"/>
    </xf>
    <xf numFmtId="177" fontId="9" fillId="3" borderId="56" xfId="0" applyNumberFormat="1" applyFont="1" applyFill="1" applyBorder="1" applyAlignment="1">
      <alignment horizontal="center" vertical="center" shrinkToFit="1"/>
    </xf>
    <xf numFmtId="177" fontId="9" fillId="3" borderId="57" xfId="0" applyNumberFormat="1" applyFont="1" applyFill="1" applyBorder="1" applyAlignment="1">
      <alignment horizontal="center" vertical="center" shrinkToFit="1"/>
    </xf>
    <xf numFmtId="177" fontId="11" fillId="2" borderId="16" xfId="0" applyNumberFormat="1" applyFont="1" applyFill="1" applyBorder="1" applyAlignment="1">
      <alignment horizontal="center" vertical="center" shrinkToFit="1"/>
    </xf>
    <xf numFmtId="177" fontId="11" fillId="2" borderId="45" xfId="0" applyNumberFormat="1" applyFont="1" applyFill="1" applyBorder="1" applyAlignment="1">
      <alignment horizontal="center" vertical="center" shrinkToFit="1"/>
    </xf>
    <xf numFmtId="177" fontId="9" fillId="3" borderId="10" xfId="0" applyNumberFormat="1" applyFont="1" applyFill="1" applyBorder="1" applyAlignment="1">
      <alignment horizontal="center" vertical="center" shrinkToFit="1"/>
    </xf>
    <xf numFmtId="177" fontId="40" fillId="3" borderId="55" xfId="0" applyNumberFormat="1" applyFont="1" applyFill="1" applyBorder="1" applyAlignment="1">
      <alignment horizontal="center" vertical="center" shrinkToFit="1"/>
    </xf>
    <xf numFmtId="177" fontId="21" fillId="0" borderId="15" xfId="0" applyNumberFormat="1" applyFont="1" applyBorder="1" applyAlignment="1">
      <alignment horizontal="center" vertical="center" shrinkToFit="1"/>
    </xf>
    <xf numFmtId="177" fontId="21" fillId="0" borderId="5" xfId="0" applyNumberFormat="1" applyFont="1" applyBorder="1" applyAlignment="1">
      <alignment horizontal="center" vertical="center" shrinkToFit="1"/>
    </xf>
    <xf numFmtId="177" fontId="21" fillId="0" borderId="1" xfId="0" applyNumberFormat="1" applyFont="1" applyBorder="1" applyAlignment="1">
      <alignment horizontal="center" vertical="center" shrinkToFit="1"/>
    </xf>
    <xf numFmtId="177" fontId="21" fillId="0" borderId="10" xfId="0" applyNumberFormat="1" applyFont="1" applyBorder="1" applyAlignment="1">
      <alignment horizontal="center" vertical="center" shrinkToFit="1"/>
    </xf>
    <xf numFmtId="177" fontId="21" fillId="0" borderId="9" xfId="0" applyNumberFormat="1" applyFont="1" applyBorder="1" applyAlignment="1">
      <alignment horizontal="center" vertical="center" shrinkToFit="1"/>
    </xf>
    <xf numFmtId="177" fontId="21" fillId="0" borderId="6" xfId="0" applyNumberFormat="1" applyFont="1" applyBorder="1" applyAlignment="1">
      <alignment horizontal="center" vertical="center" shrinkToFit="1"/>
    </xf>
    <xf numFmtId="177" fontId="21" fillId="0" borderId="25" xfId="0" applyNumberFormat="1" applyFont="1" applyBorder="1" applyAlignment="1">
      <alignment horizontal="center" vertical="center" shrinkToFit="1"/>
    </xf>
    <xf numFmtId="177" fontId="21" fillId="0" borderId="31" xfId="0" applyNumberFormat="1" applyFont="1" applyBorder="1" applyAlignment="1">
      <alignment horizontal="center" vertical="center" shrinkToFit="1"/>
    </xf>
    <xf numFmtId="177" fontId="21" fillId="3" borderId="11" xfId="0" applyNumberFormat="1" applyFont="1" applyFill="1" applyBorder="1" applyAlignment="1">
      <alignment horizontal="center" vertical="center" shrinkToFit="1"/>
    </xf>
    <xf numFmtId="177" fontId="21" fillId="3" borderId="2" xfId="0" applyNumberFormat="1" applyFont="1" applyFill="1" applyBorder="1" applyAlignment="1">
      <alignment horizontal="center" vertical="center" shrinkToFit="1"/>
    </xf>
    <xf numFmtId="177" fontId="21" fillId="0" borderId="9" xfId="0" applyNumberFormat="1" applyFont="1" applyFill="1" applyBorder="1" applyAlignment="1">
      <alignment horizontal="center" vertical="center" shrinkToFit="1"/>
    </xf>
    <xf numFmtId="177" fontId="21" fillId="0" borderId="5" xfId="0" applyNumberFormat="1" applyFont="1" applyFill="1" applyBorder="1" applyAlignment="1">
      <alignment horizontal="center" vertical="center" shrinkToFit="1"/>
    </xf>
    <xf numFmtId="177" fontId="21" fillId="0" borderId="6" xfId="0" applyNumberFormat="1" applyFont="1" applyFill="1" applyBorder="1" applyAlignment="1">
      <alignment horizontal="center" vertical="center" shrinkToFit="1"/>
    </xf>
    <xf numFmtId="177" fontId="21" fillId="0" borderId="10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center" vertical="center" shrinkToFit="1"/>
    </xf>
    <xf numFmtId="177" fontId="21" fillId="0" borderId="31" xfId="0" applyNumberFormat="1" applyFont="1" applyFill="1" applyBorder="1" applyAlignment="1">
      <alignment horizontal="center" vertical="center" shrinkToFit="1"/>
    </xf>
    <xf numFmtId="177" fontId="21" fillId="0" borderId="15" xfId="0" applyNumberFormat="1" applyFont="1" applyFill="1" applyBorder="1" applyAlignment="1">
      <alignment horizontal="center" vertical="center" shrinkToFit="1"/>
    </xf>
    <xf numFmtId="177" fontId="21" fillId="0" borderId="1" xfId="0" applyNumberFormat="1" applyFont="1" applyFill="1" applyBorder="1" applyAlignment="1">
      <alignment horizontal="center" vertical="center" shrinkToFit="1"/>
    </xf>
    <xf numFmtId="0" fontId="41" fillId="2" borderId="15" xfId="0" applyNumberFormat="1" applyFont="1" applyFill="1" applyBorder="1" applyAlignment="1">
      <alignment horizontal="center" vertical="center" shrinkToFit="1"/>
    </xf>
    <xf numFmtId="0" fontId="41" fillId="2" borderId="16" xfId="0" applyNumberFormat="1" applyFont="1" applyFill="1" applyBorder="1" applyAlignment="1">
      <alignment horizontal="center" vertical="center" shrinkToFit="1"/>
    </xf>
    <xf numFmtId="0" fontId="41" fillId="2" borderId="0" xfId="0" applyNumberFormat="1" applyFont="1" applyFill="1" applyBorder="1" applyAlignment="1">
      <alignment horizontal="center" vertical="center" shrinkToFit="1"/>
    </xf>
    <xf numFmtId="177" fontId="21" fillId="0" borderId="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177" fontId="40" fillId="0" borderId="53" xfId="0" applyNumberFormat="1" applyFont="1" applyBorder="1" applyAlignment="1">
      <alignment horizontal="center" vertical="center" shrinkToFit="1"/>
    </xf>
    <xf numFmtId="177" fontId="40" fillId="0" borderId="24" xfId="0" applyNumberFormat="1" applyFont="1" applyBorder="1" applyAlignment="1">
      <alignment horizontal="center" vertical="center" shrinkToFit="1"/>
    </xf>
    <xf numFmtId="177" fontId="21" fillId="6" borderId="35" xfId="0" applyNumberFormat="1" applyFont="1" applyFill="1" applyBorder="1" applyAlignment="1">
      <alignment horizontal="center" vertical="center" shrinkToFit="1"/>
    </xf>
    <xf numFmtId="177" fontId="21" fillId="6" borderId="20" xfId="0" applyNumberFormat="1" applyFont="1" applyFill="1" applyBorder="1" applyAlignment="1">
      <alignment horizontal="center" vertical="center" shrinkToFit="1"/>
    </xf>
    <xf numFmtId="177" fontId="21" fillId="6" borderId="21" xfId="0" applyNumberFormat="1" applyFont="1" applyFill="1" applyBorder="1" applyAlignment="1">
      <alignment horizontal="center" vertical="center" shrinkToFit="1"/>
    </xf>
    <xf numFmtId="177" fontId="21" fillId="0" borderId="11" xfId="0" applyNumberFormat="1" applyFont="1" applyFill="1" applyBorder="1" applyAlignment="1">
      <alignment horizontal="center" vertical="center" shrinkToFit="1"/>
    </xf>
    <xf numFmtId="0" fontId="48" fillId="0" borderId="0" xfId="0" applyFont="1" applyBorder="1" applyAlignment="1">
      <alignment horizontal="center" vertical="center"/>
    </xf>
    <xf numFmtId="0" fontId="46" fillId="0" borderId="45" xfId="0" applyFont="1" applyBorder="1" applyAlignment="1">
      <alignment horizontal="center" vertical="center" shrinkToFit="1"/>
    </xf>
    <xf numFmtId="177" fontId="34" fillId="3" borderId="2" xfId="0" applyNumberFormat="1" applyFont="1" applyFill="1" applyBorder="1" applyAlignment="1">
      <alignment horizontal="center" vertical="center" shrinkToFit="1"/>
    </xf>
    <xf numFmtId="177" fontId="34" fillId="3" borderId="11" xfId="0" applyNumberFormat="1" applyFont="1" applyFill="1" applyBorder="1" applyAlignment="1">
      <alignment horizontal="center" vertical="center" shrinkToFit="1"/>
    </xf>
    <xf numFmtId="177" fontId="34" fillId="3" borderId="8" xfId="0" applyNumberFormat="1" applyFont="1" applyFill="1" applyBorder="1" applyAlignment="1">
      <alignment horizontal="center" vertical="center" shrinkToFit="1"/>
    </xf>
    <xf numFmtId="177" fontId="41" fillId="2" borderId="17" xfId="0" applyNumberFormat="1" applyFont="1" applyFill="1" applyBorder="1" applyAlignment="1">
      <alignment horizontal="center" vertical="center" shrinkToFit="1"/>
    </xf>
    <xf numFmtId="177" fontId="41" fillId="2" borderId="28" xfId="0" applyNumberFormat="1" applyFont="1" applyFill="1" applyBorder="1" applyAlignment="1">
      <alignment horizontal="center" vertical="center" shrinkToFit="1"/>
    </xf>
    <xf numFmtId="177" fontId="34" fillId="3" borderId="10" xfId="0" applyNumberFormat="1" applyFont="1" applyFill="1" applyBorder="1" applyAlignment="1">
      <alignment horizontal="center" vertical="center" shrinkToFit="1"/>
    </xf>
    <xf numFmtId="177" fontId="41" fillId="0" borderId="29" xfId="0" applyNumberFormat="1" applyFont="1" applyFill="1" applyBorder="1" applyAlignment="1">
      <alignment horizontal="center" vertical="center" shrinkToFit="1"/>
    </xf>
    <xf numFmtId="177" fontId="41" fillId="0" borderId="72" xfId="0" applyNumberFormat="1" applyFont="1" applyFill="1" applyBorder="1" applyAlignment="1">
      <alignment horizontal="center" vertical="center" shrinkToFit="1"/>
    </xf>
    <xf numFmtId="177" fontId="34" fillId="0" borderId="9" xfId="0" applyNumberFormat="1" applyFont="1" applyFill="1" applyBorder="1" applyAlignment="1">
      <alignment horizontal="center" vertical="center" shrinkToFit="1"/>
    </xf>
    <xf numFmtId="177" fontId="34" fillId="0" borderId="5" xfId="0" applyNumberFormat="1" applyFont="1" applyFill="1" applyBorder="1" applyAlignment="1">
      <alignment horizontal="center" vertical="center" shrinkToFit="1"/>
    </xf>
    <xf numFmtId="177" fontId="34" fillId="0" borderId="29" xfId="0" applyNumberFormat="1" applyFont="1" applyFill="1" applyBorder="1" applyAlignment="1">
      <alignment horizontal="center" vertical="center" shrinkToFit="1"/>
    </xf>
    <xf numFmtId="177" fontId="34" fillId="0" borderId="72" xfId="0" applyNumberFormat="1" applyFont="1" applyFill="1" applyBorder="1" applyAlignment="1">
      <alignment horizontal="center" vertical="center" shrinkToFit="1"/>
    </xf>
    <xf numFmtId="177" fontId="34" fillId="0" borderId="15" xfId="0" applyNumberFormat="1" applyFont="1" applyFill="1" applyBorder="1" applyAlignment="1">
      <alignment horizontal="center" vertical="center" shrinkToFit="1"/>
    </xf>
    <xf numFmtId="177" fontId="34" fillId="0" borderId="25" xfId="0" applyNumberFormat="1" applyFont="1" applyFill="1" applyBorder="1" applyAlignment="1">
      <alignment horizontal="center" vertical="center" shrinkToFit="1"/>
    </xf>
    <xf numFmtId="177" fontId="34" fillId="0" borderId="28" xfId="0" applyNumberFormat="1" applyFont="1" applyFill="1" applyBorder="1" applyAlignment="1">
      <alignment horizontal="center" vertical="center" shrinkToFit="1"/>
    </xf>
    <xf numFmtId="177" fontId="34" fillId="0" borderId="30" xfId="0" applyNumberFormat="1" applyFont="1" applyFill="1" applyBorder="1" applyAlignment="1">
      <alignment horizontal="center" vertical="center" shrinkToFit="1"/>
    </xf>
    <xf numFmtId="177" fontId="34" fillId="3" borderId="53" xfId="0" applyNumberFormat="1" applyFont="1" applyFill="1" applyBorder="1" applyAlignment="1">
      <alignment horizontal="center" vertical="center" shrinkToFit="1"/>
    </xf>
    <xf numFmtId="177" fontId="34" fillId="3" borderId="5" xfId="0" applyNumberFormat="1" applyFont="1" applyFill="1" applyBorder="1" applyAlignment="1">
      <alignment horizontal="center" vertical="center" shrinkToFit="1"/>
    </xf>
    <xf numFmtId="177" fontId="34" fillId="3" borderId="26" xfId="0" applyNumberFormat="1" applyFont="1" applyFill="1" applyBorder="1" applyAlignment="1">
      <alignment horizontal="center" vertical="center" shrinkToFit="1"/>
    </xf>
    <xf numFmtId="177" fontId="34" fillId="3" borderId="72" xfId="0" applyNumberFormat="1" applyFont="1" applyFill="1" applyBorder="1" applyAlignment="1">
      <alignment horizontal="center" vertical="center" shrinkToFit="1"/>
    </xf>
    <xf numFmtId="177" fontId="34" fillId="0" borderId="0" xfId="0" applyNumberFormat="1" applyFont="1" applyFill="1" applyBorder="1" applyAlignment="1">
      <alignment horizontal="center" vertical="center" shrinkToFit="1"/>
    </xf>
    <xf numFmtId="177" fontId="34" fillId="0" borderId="45" xfId="0" applyNumberFormat="1" applyFont="1" applyFill="1" applyBorder="1" applyAlignment="1">
      <alignment horizontal="center" vertical="center" shrinkToFit="1"/>
    </xf>
    <xf numFmtId="177" fontId="34" fillId="0" borderId="1" xfId="0" applyNumberFormat="1" applyFont="1" applyFill="1" applyBorder="1" applyAlignment="1">
      <alignment horizontal="center" vertical="center" shrinkToFit="1"/>
    </xf>
    <xf numFmtId="177" fontId="34" fillId="0" borderId="31" xfId="0" applyNumberFormat="1" applyFont="1" applyFill="1" applyBorder="1" applyAlignment="1">
      <alignment horizontal="center" vertical="center" shrinkToFit="1"/>
    </xf>
    <xf numFmtId="177" fontId="34" fillId="0" borderId="6" xfId="0" applyNumberFormat="1" applyFont="1" applyFill="1" applyBorder="1" applyAlignment="1">
      <alignment horizontal="center" vertical="center" shrinkToFit="1"/>
    </xf>
    <xf numFmtId="177" fontId="34" fillId="0" borderId="10" xfId="0" applyNumberFormat="1" applyFont="1" applyFill="1" applyBorder="1" applyAlignment="1">
      <alignment horizontal="center" vertical="center" shrinkToFit="1"/>
    </xf>
    <xf numFmtId="177" fontId="42" fillId="2" borderId="9" xfId="0" applyNumberFormat="1" applyFont="1" applyFill="1" applyBorder="1" applyAlignment="1">
      <alignment horizontal="center" vertical="center" wrapText="1" shrinkToFit="1"/>
    </xf>
    <xf numFmtId="177" fontId="42" fillId="2" borderId="5" xfId="0" applyNumberFormat="1" applyFont="1" applyFill="1" applyBorder="1" applyAlignment="1">
      <alignment horizontal="center" vertical="center" shrinkToFit="1"/>
    </xf>
    <xf numFmtId="177" fontId="42" fillId="2" borderId="6" xfId="0" applyNumberFormat="1" applyFont="1" applyFill="1" applyBorder="1" applyAlignment="1">
      <alignment horizontal="center" vertical="center" shrinkToFit="1"/>
    </xf>
    <xf numFmtId="177" fontId="42" fillId="2" borderId="10" xfId="0" applyNumberFormat="1" applyFont="1" applyFill="1" applyBorder="1" applyAlignment="1">
      <alignment horizontal="center" vertical="center" shrinkToFit="1"/>
    </xf>
    <xf numFmtId="177" fontId="34" fillId="0" borderId="16" xfId="0" applyNumberFormat="1" applyFont="1" applyFill="1" applyBorder="1" applyAlignment="1">
      <alignment horizontal="center" vertical="center" shrinkToFit="1"/>
    </xf>
    <xf numFmtId="177" fontId="34" fillId="0" borderId="17" xfId="0" applyNumberFormat="1" applyFont="1" applyFill="1" applyBorder="1" applyAlignment="1">
      <alignment horizontal="center" vertical="center" shrinkToFit="1"/>
    </xf>
    <xf numFmtId="177" fontId="40" fillId="6" borderId="33" xfId="0" applyNumberFormat="1" applyFont="1" applyFill="1" applyBorder="1" applyAlignment="1">
      <alignment horizontal="center" vertical="center" wrapText="1" shrinkToFit="1"/>
    </xf>
    <xf numFmtId="177" fontId="40" fillId="6" borderId="36" xfId="0" applyNumberFormat="1" applyFont="1" applyFill="1" applyBorder="1" applyAlignment="1">
      <alignment horizontal="center" vertical="center" wrapText="1" shrinkToFit="1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40" fillId="0" borderId="37" xfId="0" applyNumberFormat="1" applyFont="1" applyFill="1" applyBorder="1" applyAlignment="1">
      <alignment horizontal="center" vertical="center" shrinkToFit="1"/>
    </xf>
    <xf numFmtId="177" fontId="41" fillId="2" borderId="45" xfId="0" applyNumberFormat="1" applyFont="1" applyFill="1" applyBorder="1" applyAlignment="1">
      <alignment horizontal="center" vertical="center" shrinkToFit="1"/>
    </xf>
    <xf numFmtId="177" fontId="34" fillId="3" borderId="16" xfId="0" applyNumberFormat="1" applyFont="1" applyFill="1" applyBorder="1" applyAlignment="1">
      <alignment horizontal="center" vertical="center" shrinkToFit="1"/>
    </xf>
    <xf numFmtId="177" fontId="34" fillId="3" borderId="17" xfId="0" applyNumberFormat="1" applyFont="1" applyFill="1" applyBorder="1" applyAlignment="1">
      <alignment horizontal="center" vertical="center" shrinkToFit="1"/>
    </xf>
    <xf numFmtId="177" fontId="34" fillId="3" borderId="6" xfId="0" applyNumberFormat="1" applyFont="1" applyFill="1" applyBorder="1" applyAlignment="1">
      <alignment horizontal="center" vertical="center" shrinkToFit="1"/>
    </xf>
    <xf numFmtId="177" fontId="34" fillId="3" borderId="9" xfId="0" applyNumberFormat="1" applyFont="1" applyFill="1" applyBorder="1" applyAlignment="1">
      <alignment horizontal="center" vertical="center" shrinkToFit="1"/>
    </xf>
    <xf numFmtId="177" fontId="41" fillId="2" borderId="43" xfId="0" applyNumberFormat="1" applyFont="1" applyFill="1" applyBorder="1" applyAlignment="1">
      <alignment horizontal="center" vertical="center" wrapText="1" shrinkToFit="1"/>
    </xf>
    <xf numFmtId="177" fontId="41" fillId="0" borderId="28" xfId="0" applyNumberFormat="1" applyFont="1" applyFill="1" applyBorder="1" applyAlignment="1">
      <alignment horizontal="center" vertical="center" shrinkToFit="1"/>
    </xf>
    <xf numFmtId="177" fontId="41" fillId="6" borderId="15" xfId="0" applyNumberFormat="1" applyFont="1" applyFill="1" applyBorder="1" applyAlignment="1">
      <alignment horizontal="center" vertical="center" shrinkToFit="1"/>
    </xf>
    <xf numFmtId="177" fontId="41" fillId="6" borderId="25" xfId="0" applyNumberFormat="1" applyFont="1" applyFill="1" applyBorder="1" applyAlignment="1">
      <alignment horizontal="center" vertical="center" shrinkToFit="1"/>
    </xf>
    <xf numFmtId="177" fontId="41" fillId="6" borderId="28" xfId="0" applyNumberFormat="1" applyFont="1" applyFill="1" applyBorder="1" applyAlignment="1">
      <alignment horizontal="center" vertical="center" shrinkToFit="1"/>
    </xf>
    <xf numFmtId="177" fontId="41" fillId="6" borderId="30" xfId="0" applyNumberFormat="1" applyFont="1" applyFill="1" applyBorder="1" applyAlignment="1">
      <alignment horizontal="center" vertical="center" shrinkToFit="1"/>
    </xf>
    <xf numFmtId="177" fontId="41" fillId="6" borderId="0" xfId="0" applyNumberFormat="1" applyFont="1" applyFill="1" applyBorder="1" applyAlignment="1">
      <alignment horizontal="center" vertical="center" shrinkToFit="1"/>
    </xf>
    <xf numFmtId="177" fontId="41" fillId="6" borderId="17" xfId="0" applyNumberFormat="1" applyFont="1" applyFill="1" applyBorder="1" applyAlignment="1">
      <alignment horizontal="center" vertical="center" shrinkToFit="1"/>
    </xf>
    <xf numFmtId="177" fontId="41" fillId="6" borderId="1" xfId="0" applyNumberFormat="1" applyFont="1" applyFill="1" applyBorder="1" applyAlignment="1">
      <alignment horizontal="center" vertical="center" shrinkToFit="1"/>
    </xf>
    <xf numFmtId="177" fontId="41" fillId="6" borderId="10" xfId="0" applyNumberFormat="1" applyFont="1" applyFill="1" applyBorder="1" applyAlignment="1">
      <alignment horizontal="center" vertical="center" shrinkToFit="1"/>
    </xf>
    <xf numFmtId="177" fontId="41" fillId="6" borderId="45" xfId="0" applyNumberFormat="1" applyFont="1" applyFill="1" applyBorder="1" applyAlignment="1">
      <alignment horizontal="center" vertical="center" shrinkToFit="1"/>
    </xf>
    <xf numFmtId="177" fontId="41" fillId="6" borderId="31" xfId="0" applyNumberFormat="1" applyFont="1" applyFill="1" applyBorder="1" applyAlignment="1">
      <alignment horizontal="center" vertical="center" shrinkToFit="1"/>
    </xf>
    <xf numFmtId="177" fontId="41" fillId="6" borderId="5" xfId="0" applyNumberFormat="1" applyFont="1" applyFill="1" applyBorder="1" applyAlignment="1">
      <alignment horizontal="center" vertical="center" shrinkToFit="1"/>
    </xf>
    <xf numFmtId="177" fontId="40" fillId="6" borderId="15" xfId="0" applyNumberFormat="1" applyFont="1" applyFill="1" applyBorder="1" applyAlignment="1">
      <alignment horizontal="center" vertical="center" shrinkToFit="1"/>
    </xf>
    <xf numFmtId="177" fontId="40" fillId="6" borderId="25" xfId="0" applyNumberFormat="1" applyFont="1" applyFill="1" applyBorder="1" applyAlignment="1">
      <alignment horizontal="center" vertical="center" shrinkToFit="1"/>
    </xf>
    <xf numFmtId="177" fontId="40" fillId="6" borderId="1" xfId="0" applyNumberFormat="1" applyFont="1" applyFill="1" applyBorder="1" applyAlignment="1">
      <alignment horizontal="center" vertical="center" shrinkToFit="1"/>
    </xf>
    <xf numFmtId="177" fontId="40" fillId="6" borderId="31" xfId="0" applyNumberFormat="1" applyFont="1" applyFill="1" applyBorder="1" applyAlignment="1">
      <alignment horizontal="center" vertical="center" shrinkToFit="1"/>
    </xf>
    <xf numFmtId="177" fontId="40" fillId="6" borderId="5" xfId="0" applyNumberFormat="1" applyFont="1" applyFill="1" applyBorder="1" applyAlignment="1">
      <alignment horizontal="center" vertical="center" shrinkToFit="1"/>
    </xf>
    <xf numFmtId="177" fontId="40" fillId="6" borderId="10" xfId="0" applyNumberFormat="1" applyFont="1" applyFill="1" applyBorder="1" applyAlignment="1">
      <alignment horizontal="center" vertical="center" shrinkToFit="1"/>
    </xf>
    <xf numFmtId="177" fontId="40" fillId="6" borderId="11" xfId="0" applyNumberFormat="1" applyFont="1" applyFill="1" applyBorder="1" applyAlignment="1">
      <alignment horizontal="center" vertical="center" shrinkToFit="1"/>
    </xf>
    <xf numFmtId="177" fontId="40" fillId="3" borderId="71" xfId="0" applyNumberFormat="1" applyFont="1" applyFill="1" applyBorder="1" applyAlignment="1">
      <alignment horizontal="center" vertical="center" shrinkToFit="1"/>
    </xf>
    <xf numFmtId="177" fontId="41" fillId="6" borderId="72" xfId="0" applyNumberFormat="1" applyFont="1" applyFill="1" applyBorder="1" applyAlignment="1">
      <alignment horizontal="center" vertical="center" shrinkToFit="1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 shrinkToFit="1"/>
    </xf>
    <xf numFmtId="0" fontId="11" fillId="2" borderId="11" xfId="0" applyNumberFormat="1" applyFont="1" applyFill="1" applyBorder="1" applyAlignment="1">
      <alignment horizontal="center" vertical="center" shrinkToFit="1"/>
    </xf>
    <xf numFmtId="0" fontId="9" fillId="3" borderId="3" xfId="0" applyNumberFormat="1" applyFont="1" applyFill="1" applyBorder="1" applyAlignment="1">
      <alignment horizontal="center" vertical="center" shrinkToFit="1"/>
    </xf>
    <xf numFmtId="0" fontId="9" fillId="3" borderId="11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shrinkToFit="1"/>
    </xf>
    <xf numFmtId="0" fontId="9" fillId="0" borderId="11" xfId="0" applyNumberFormat="1" applyFont="1" applyFill="1" applyBorder="1" applyAlignment="1">
      <alignment horizontal="center" vertical="center" shrinkToFit="1"/>
    </xf>
    <xf numFmtId="0" fontId="9" fillId="3" borderId="9" xfId="0" applyNumberFormat="1" applyFont="1" applyFill="1" applyBorder="1" applyAlignment="1">
      <alignment horizontal="center" vertical="center" shrinkToFit="1"/>
    </xf>
    <xf numFmtId="0" fontId="9" fillId="3" borderId="5" xfId="0" applyNumberFormat="1" applyFont="1" applyFill="1" applyBorder="1" applyAlignment="1">
      <alignment horizontal="center" vertical="center" shrinkToFit="1"/>
    </xf>
    <xf numFmtId="0" fontId="9" fillId="3" borderId="6" xfId="0" applyNumberFormat="1" applyFont="1" applyFill="1" applyBorder="1" applyAlignment="1">
      <alignment horizontal="center" vertical="center" shrinkToFit="1"/>
    </xf>
    <xf numFmtId="0" fontId="9" fillId="3" borderId="10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>
      <alignment horizontal="center" vertical="center" shrinkToFit="1"/>
    </xf>
    <xf numFmtId="0" fontId="9" fillId="0" borderId="6" xfId="0" applyNumberFormat="1" applyFont="1" applyFill="1" applyBorder="1" applyAlignment="1">
      <alignment horizontal="center" vertical="center" shrinkToFit="1"/>
    </xf>
    <xf numFmtId="0" fontId="9" fillId="0" borderId="10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Border="1" applyAlignment="1">
      <alignment horizontal="center" vertical="center" shrinkToFit="1"/>
    </xf>
    <xf numFmtId="0" fontId="9" fillId="0" borderId="5" xfId="0" applyNumberFormat="1" applyFont="1" applyBorder="1" applyAlignment="1">
      <alignment horizontal="center" vertical="center" shrinkToFit="1"/>
    </xf>
    <xf numFmtId="0" fontId="9" fillId="0" borderId="6" xfId="0" applyNumberFormat="1" applyFont="1" applyBorder="1" applyAlignment="1">
      <alignment horizontal="center" vertical="center" shrinkToFit="1"/>
    </xf>
    <xf numFmtId="0" fontId="9" fillId="0" borderId="10" xfId="0" applyNumberFormat="1" applyFont="1" applyBorder="1" applyAlignment="1">
      <alignment horizontal="center" vertical="center" shrinkToFit="1"/>
    </xf>
    <xf numFmtId="0" fontId="9" fillId="3" borderId="2" xfId="0" applyNumberFormat="1" applyFont="1" applyFill="1" applyBorder="1" applyAlignment="1">
      <alignment horizontal="center" vertical="center" shrinkToFit="1"/>
    </xf>
    <xf numFmtId="177" fontId="41" fillId="2" borderId="9" xfId="5" applyNumberFormat="1" applyFont="1" applyFill="1" applyBorder="1" applyAlignment="1">
      <alignment horizontal="center" vertical="center" shrinkToFit="1"/>
    </xf>
    <xf numFmtId="177" fontId="41" fillId="2" borderId="5" xfId="5" applyNumberFormat="1" applyFont="1" applyFill="1" applyBorder="1" applyAlignment="1">
      <alignment horizontal="center" vertical="center" shrinkToFit="1"/>
    </xf>
    <xf numFmtId="177" fontId="41" fillId="2" borderId="6" xfId="5" applyNumberFormat="1" applyFont="1" applyFill="1" applyBorder="1" applyAlignment="1">
      <alignment horizontal="center" vertical="center" shrinkToFit="1"/>
    </xf>
    <xf numFmtId="177" fontId="41" fillId="2" borderId="10" xfId="5" applyNumberFormat="1" applyFont="1" applyFill="1" applyBorder="1" applyAlignment="1">
      <alignment horizontal="center" vertical="center" shrinkToFit="1"/>
    </xf>
    <xf numFmtId="177" fontId="34" fillId="3" borderId="16" xfId="5" applyNumberFormat="1" applyFont="1" applyFill="1" applyBorder="1" applyAlignment="1">
      <alignment horizontal="center" vertical="center" shrinkToFit="1"/>
    </xf>
    <xf numFmtId="177" fontId="34" fillId="3" borderId="17" xfId="5" applyNumberFormat="1" applyFont="1" applyFill="1" applyBorder="1" applyAlignment="1">
      <alignment horizontal="center" vertical="center" shrinkToFit="1"/>
    </xf>
    <xf numFmtId="177" fontId="34" fillId="3" borderId="6" xfId="5" applyNumberFormat="1" applyFont="1" applyFill="1" applyBorder="1" applyAlignment="1">
      <alignment horizontal="center" vertical="center" shrinkToFit="1"/>
    </xf>
    <xf numFmtId="177" fontId="34" fillId="3" borderId="10" xfId="5" applyNumberFormat="1" applyFont="1" applyFill="1" applyBorder="1" applyAlignment="1">
      <alignment horizontal="center" vertical="center" shrinkToFit="1"/>
    </xf>
    <xf numFmtId="177" fontId="41" fillId="0" borderId="2" xfId="5" applyNumberFormat="1" applyFont="1" applyFill="1" applyBorder="1" applyAlignment="1">
      <alignment horizontal="center" vertical="center" shrinkToFit="1"/>
    </xf>
    <xf numFmtId="177" fontId="41" fillId="0" borderId="22" xfId="5" applyNumberFormat="1" applyFont="1" applyFill="1" applyBorder="1" applyAlignment="1">
      <alignment horizontal="center" vertical="center" shrinkToFit="1"/>
    </xf>
    <xf numFmtId="177" fontId="34" fillId="3" borderId="9" xfId="5" applyNumberFormat="1" applyFont="1" applyFill="1" applyBorder="1" applyAlignment="1">
      <alignment horizontal="center" vertical="center" shrinkToFit="1"/>
    </xf>
    <xf numFmtId="177" fontId="34" fillId="3" borderId="25" xfId="5" applyNumberFormat="1" applyFont="1" applyFill="1" applyBorder="1" applyAlignment="1">
      <alignment horizontal="center" vertical="center" shrinkToFit="1"/>
    </xf>
    <xf numFmtId="177" fontId="34" fillId="3" borderId="31" xfId="5" applyNumberFormat="1" applyFont="1" applyFill="1" applyBorder="1" applyAlignment="1">
      <alignment horizontal="center" vertical="center" shrinkToFit="1"/>
    </xf>
    <xf numFmtId="177" fontId="41" fillId="2" borderId="25" xfId="5" applyNumberFormat="1" applyFont="1" applyFill="1" applyBorder="1" applyAlignment="1">
      <alignment horizontal="center" vertical="center" shrinkToFit="1"/>
    </xf>
    <xf numFmtId="177" fontId="41" fillId="2" borderId="29" xfId="5" applyNumberFormat="1" applyFont="1" applyFill="1" applyBorder="1" applyAlignment="1">
      <alignment horizontal="center" vertical="center" shrinkToFit="1"/>
    </xf>
    <xf numFmtId="177" fontId="41" fillId="2" borderId="30" xfId="5" applyNumberFormat="1" applyFont="1" applyFill="1" applyBorder="1" applyAlignment="1">
      <alignment horizontal="center" vertical="center" shrinkToFit="1"/>
    </xf>
    <xf numFmtId="177" fontId="34" fillId="3" borderId="15" xfId="5" applyNumberFormat="1" applyFont="1" applyFill="1" applyBorder="1" applyAlignment="1">
      <alignment horizontal="center" vertical="center" shrinkToFit="1"/>
    </xf>
    <xf numFmtId="177" fontId="34" fillId="3" borderId="1" xfId="5" applyNumberFormat="1" applyFont="1" applyFill="1" applyBorder="1" applyAlignment="1">
      <alignment horizontal="center" vertical="center" shrinkToFit="1"/>
    </xf>
    <xf numFmtId="177" fontId="34" fillId="0" borderId="2" xfId="5" applyNumberFormat="1" applyFont="1" applyFill="1" applyBorder="1" applyAlignment="1">
      <alignment horizontal="center" vertical="center" shrinkToFit="1"/>
    </xf>
    <xf numFmtId="177" fontId="34" fillId="0" borderId="22" xfId="5" applyNumberFormat="1" applyFont="1" applyFill="1" applyBorder="1" applyAlignment="1">
      <alignment horizontal="center" vertical="center" shrinkToFit="1"/>
    </xf>
    <xf numFmtId="177" fontId="34" fillId="3" borderId="8" xfId="5" applyNumberFormat="1" applyFont="1" applyFill="1" applyBorder="1" applyAlignment="1">
      <alignment horizontal="center" vertical="center" shrinkToFit="1"/>
    </xf>
    <xf numFmtId="177" fontId="34" fillId="3" borderId="2" xfId="5" applyNumberFormat="1" applyFont="1" applyFill="1" applyBorder="1" applyAlignment="1">
      <alignment horizontal="center" vertical="center" shrinkToFit="1"/>
    </xf>
    <xf numFmtId="177" fontId="34" fillId="0" borderId="9" xfId="5" applyNumberFormat="1" applyFont="1" applyFill="1" applyBorder="1" applyAlignment="1">
      <alignment horizontal="center" vertical="center" shrinkToFit="1"/>
    </xf>
    <xf numFmtId="177" fontId="34" fillId="0" borderId="5" xfId="5" applyNumberFormat="1" applyFont="1" applyFill="1" applyBorder="1" applyAlignment="1">
      <alignment horizontal="center" vertical="center" shrinkToFit="1"/>
    </xf>
    <xf numFmtId="177" fontId="34" fillId="0" borderId="6" xfId="5" applyNumberFormat="1" applyFont="1" applyFill="1" applyBorder="1" applyAlignment="1">
      <alignment horizontal="center" vertical="center" shrinkToFit="1"/>
    </xf>
    <xf numFmtId="177" fontId="34" fillId="0" borderId="10" xfId="5" applyNumberFormat="1" applyFont="1" applyFill="1" applyBorder="1" applyAlignment="1">
      <alignment horizontal="center" vertical="center" shrinkToFit="1"/>
    </xf>
    <xf numFmtId="177" fontId="34" fillId="0" borderId="15" xfId="5" applyNumberFormat="1" applyFont="1" applyFill="1" applyBorder="1" applyAlignment="1">
      <alignment horizontal="center" vertical="center" shrinkToFit="1"/>
    </xf>
    <xf numFmtId="177" fontId="34" fillId="0" borderId="1" xfId="5" applyNumberFormat="1" applyFont="1" applyFill="1" applyBorder="1" applyAlignment="1">
      <alignment horizontal="center" vertical="center" shrinkToFit="1"/>
    </xf>
    <xf numFmtId="177" fontId="41" fillId="2" borderId="9" xfId="5" applyNumberFormat="1" applyFont="1" applyFill="1" applyBorder="1" applyAlignment="1">
      <alignment horizontal="center" vertical="center" wrapText="1" shrinkToFit="1"/>
    </xf>
    <xf numFmtId="177" fontId="34" fillId="3" borderId="3" xfId="5" applyNumberFormat="1" applyFont="1" applyFill="1" applyBorder="1" applyAlignment="1">
      <alignment horizontal="center" vertical="center" shrinkToFit="1"/>
    </xf>
    <xf numFmtId="177" fontId="34" fillId="3" borderId="11" xfId="5" applyNumberFormat="1" applyFont="1" applyFill="1" applyBorder="1" applyAlignment="1">
      <alignment horizontal="center" vertical="center" shrinkToFit="1"/>
    </xf>
    <xf numFmtId="177" fontId="34" fillId="3" borderId="22" xfId="5" applyNumberFormat="1" applyFont="1" applyFill="1" applyBorder="1" applyAlignment="1">
      <alignment horizontal="center" vertical="center" shrinkToFit="1"/>
    </xf>
    <xf numFmtId="0" fontId="40" fillId="0" borderId="0" xfId="5" applyFont="1" applyBorder="1" applyAlignment="1">
      <alignment horizontal="center" vertical="center" shrinkToFit="1"/>
    </xf>
    <xf numFmtId="177" fontId="34" fillId="4" borderId="9" xfId="5" applyNumberFormat="1" applyFont="1" applyFill="1" applyBorder="1" applyAlignment="1">
      <alignment horizontal="center" vertical="center" shrinkToFit="1"/>
    </xf>
    <xf numFmtId="177" fontId="34" fillId="4" borderId="25" xfId="5" applyNumberFormat="1" applyFont="1" applyFill="1" applyBorder="1" applyAlignment="1">
      <alignment horizontal="center" vertical="center" shrinkToFit="1"/>
    </xf>
    <xf numFmtId="177" fontId="34" fillId="4" borderId="6" xfId="5" applyNumberFormat="1" applyFont="1" applyFill="1" applyBorder="1" applyAlignment="1">
      <alignment horizontal="center" vertical="center" shrinkToFit="1"/>
    </xf>
    <xf numFmtId="177" fontId="34" fillId="4" borderId="31" xfId="5" applyNumberFormat="1" applyFont="1" applyFill="1" applyBorder="1" applyAlignment="1">
      <alignment horizontal="center" vertical="center" shrinkToFit="1"/>
    </xf>
    <xf numFmtId="177" fontId="34" fillId="4" borderId="5" xfId="5" applyNumberFormat="1" applyFont="1" applyFill="1" applyBorder="1" applyAlignment="1">
      <alignment horizontal="center" vertical="center" shrinkToFit="1"/>
    </xf>
    <xf numFmtId="177" fontId="34" fillId="4" borderId="10" xfId="5" applyNumberFormat="1" applyFont="1" applyFill="1" applyBorder="1" applyAlignment="1">
      <alignment horizontal="center" vertical="center" shrinkToFit="1"/>
    </xf>
    <xf numFmtId="177" fontId="34" fillId="4" borderId="29" xfId="5" applyNumberFormat="1" applyFont="1" applyFill="1" applyBorder="1" applyAlignment="1">
      <alignment horizontal="center" vertical="center" shrinkToFit="1"/>
    </xf>
    <xf numFmtId="177" fontId="34" fillId="4" borderId="30" xfId="5" applyNumberFormat="1" applyFont="1" applyFill="1" applyBorder="1" applyAlignment="1">
      <alignment horizontal="center" vertical="center" shrinkToFit="1"/>
    </xf>
    <xf numFmtId="0" fontId="46" fillId="0" borderId="0" xfId="5" applyFont="1" applyBorder="1" applyAlignment="1">
      <alignment horizontal="center" vertical="center" shrinkToFit="1"/>
    </xf>
    <xf numFmtId="177" fontId="41" fillId="2" borderId="47" xfId="5" applyNumberFormat="1" applyFont="1" applyFill="1" applyBorder="1" applyAlignment="1">
      <alignment horizontal="center" vertical="center" wrapText="1" shrinkToFit="1"/>
    </xf>
    <xf numFmtId="177" fontId="41" fillId="2" borderId="46" xfId="5" applyNumberFormat="1" applyFont="1" applyFill="1" applyBorder="1" applyAlignment="1">
      <alignment horizontal="center" vertical="center" shrinkToFit="1"/>
    </xf>
    <xf numFmtId="177" fontId="34" fillId="3" borderId="20" xfId="5" applyNumberFormat="1" applyFont="1" applyFill="1" applyBorder="1" applyAlignment="1">
      <alignment horizontal="center" vertical="center" shrinkToFit="1"/>
    </xf>
    <xf numFmtId="177" fontId="34" fillId="4" borderId="47" xfId="5" applyNumberFormat="1" applyFont="1" applyFill="1" applyBorder="1" applyAlignment="1">
      <alignment horizontal="center" vertical="center" shrinkToFit="1"/>
    </xf>
    <xf numFmtId="177" fontId="34" fillId="4" borderId="46" xfId="5" applyNumberFormat="1" applyFont="1" applyFill="1" applyBorder="1" applyAlignment="1">
      <alignment horizontal="center" vertical="center" shrinkToFit="1"/>
    </xf>
    <xf numFmtId="177" fontId="34" fillId="4" borderId="48" xfId="5" applyNumberFormat="1" applyFont="1" applyFill="1" applyBorder="1" applyAlignment="1">
      <alignment horizontal="center" vertical="center" shrinkToFit="1"/>
    </xf>
    <xf numFmtId="177" fontId="41" fillId="2" borderId="72" xfId="5" applyNumberFormat="1" applyFont="1" applyFill="1" applyBorder="1" applyAlignment="1">
      <alignment horizontal="center" vertical="center" shrinkToFit="1"/>
    </xf>
    <xf numFmtId="177" fontId="34" fillId="3" borderId="56" xfId="5" applyNumberFormat="1" applyFont="1" applyFill="1" applyBorder="1" applyAlignment="1">
      <alignment horizontal="center" vertical="center" shrinkToFit="1"/>
    </xf>
    <xf numFmtId="177" fontId="34" fillId="4" borderId="72" xfId="5" applyNumberFormat="1" applyFont="1" applyFill="1" applyBorder="1" applyAlignment="1">
      <alignment horizontal="center" vertical="center" shrinkToFit="1"/>
    </xf>
    <xf numFmtId="177" fontId="34" fillId="0" borderId="25" xfId="5" applyNumberFormat="1" applyFont="1" applyFill="1" applyBorder="1" applyAlignment="1">
      <alignment horizontal="center" vertical="center" shrinkToFit="1"/>
    </xf>
    <xf numFmtId="177" fontId="34" fillId="0" borderId="31" xfId="5" applyNumberFormat="1" applyFont="1" applyFill="1" applyBorder="1" applyAlignment="1">
      <alignment horizontal="center" vertical="center" shrinkToFit="1"/>
    </xf>
    <xf numFmtId="177" fontId="34" fillId="3" borderId="5" xfId="5" applyNumberFormat="1" applyFont="1" applyFill="1" applyBorder="1" applyAlignment="1">
      <alignment horizontal="center" vertical="center" shrinkToFit="1"/>
    </xf>
    <xf numFmtId="177" fontId="42" fillId="2" borderId="9" xfId="5" applyNumberFormat="1" applyFont="1" applyFill="1" applyBorder="1" applyAlignment="1">
      <alignment horizontal="center" vertical="center" wrapText="1" shrinkToFit="1"/>
    </xf>
    <xf numFmtId="177" fontId="42" fillId="2" borderId="5" xfId="5" applyNumberFormat="1" applyFont="1" applyFill="1" applyBorder="1" applyAlignment="1">
      <alignment horizontal="center" vertical="center" wrapText="1" shrinkToFit="1"/>
    </xf>
    <xf numFmtId="177" fontId="42" fillId="2" borderId="6" xfId="5" applyNumberFormat="1" applyFont="1" applyFill="1" applyBorder="1" applyAlignment="1">
      <alignment horizontal="center" vertical="center" wrapText="1" shrinkToFit="1"/>
    </xf>
    <xf numFmtId="177" fontId="42" fillId="2" borderId="10" xfId="5" applyNumberFormat="1" applyFont="1" applyFill="1" applyBorder="1" applyAlignment="1">
      <alignment horizontal="center" vertical="center" wrapText="1" shrinkToFit="1"/>
    </xf>
    <xf numFmtId="177" fontId="40" fillId="3" borderId="9" xfId="5" applyNumberFormat="1" applyFont="1" applyFill="1" applyBorder="1" applyAlignment="1">
      <alignment horizontal="center" vertical="center" shrinkToFit="1"/>
    </xf>
    <xf numFmtId="177" fontId="40" fillId="3" borderId="5" xfId="5" applyNumberFormat="1" applyFont="1" applyFill="1" applyBorder="1" applyAlignment="1">
      <alignment horizontal="center" vertical="center" shrinkToFit="1"/>
    </xf>
    <xf numFmtId="177" fontId="40" fillId="3" borderId="6" xfId="5" applyNumberFormat="1" applyFont="1" applyFill="1" applyBorder="1" applyAlignment="1">
      <alignment horizontal="center" vertical="center" shrinkToFit="1"/>
    </xf>
    <xf numFmtId="177" fontId="40" fillId="3" borderId="10" xfId="5" applyNumberFormat="1" applyFont="1" applyFill="1" applyBorder="1" applyAlignment="1">
      <alignment horizontal="center" vertical="center" shrinkToFit="1"/>
    </xf>
    <xf numFmtId="177" fontId="40" fillId="6" borderId="3" xfId="5" applyNumberFormat="1" applyFont="1" applyFill="1" applyBorder="1" applyAlignment="1">
      <alignment horizontal="center" vertical="center" shrinkToFit="1"/>
    </xf>
    <xf numFmtId="177" fontId="40" fillId="6" borderId="11" xfId="5" applyNumberFormat="1" applyFont="1" applyFill="1" applyBorder="1" applyAlignment="1">
      <alignment horizontal="center" vertical="center" shrinkToFit="1"/>
    </xf>
    <xf numFmtId="177" fontId="40" fillId="6" borderId="74" xfId="5" applyNumberFormat="1" applyFont="1" applyFill="1" applyBorder="1" applyAlignment="1">
      <alignment horizontal="center" vertical="center" shrinkToFit="1"/>
    </xf>
    <xf numFmtId="177" fontId="40" fillId="0" borderId="34" xfId="5" applyNumberFormat="1" applyFont="1" applyFill="1" applyBorder="1" applyAlignment="1">
      <alignment horizontal="center" vertical="center" shrinkToFit="1"/>
    </xf>
    <xf numFmtId="177" fontId="40" fillId="0" borderId="11" xfId="5" applyNumberFormat="1" applyFont="1" applyFill="1" applyBorder="1" applyAlignment="1">
      <alignment horizontal="center" vertical="center" shrinkToFit="1"/>
    </xf>
    <xf numFmtId="177" fontId="40" fillId="0" borderId="3" xfId="5" applyNumberFormat="1" applyFont="1" applyFill="1" applyBorder="1" applyAlignment="1">
      <alignment horizontal="center" vertical="center" shrinkToFit="1"/>
    </xf>
    <xf numFmtId="177" fontId="40" fillId="4" borderId="32" xfId="5" applyNumberFormat="1" applyFont="1" applyFill="1" applyBorder="1" applyAlignment="1">
      <alignment horizontal="center" vertical="center" shrinkToFit="1"/>
    </xf>
    <xf numFmtId="177" fontId="40" fillId="4" borderId="35" xfId="5" applyNumberFormat="1" applyFont="1" applyFill="1" applyBorder="1" applyAlignment="1">
      <alignment horizontal="center" vertical="center" shrinkToFit="1"/>
    </xf>
    <xf numFmtId="177" fontId="40" fillId="4" borderId="36" xfId="5" applyNumberFormat="1" applyFont="1" applyFill="1" applyBorder="1" applyAlignment="1">
      <alignment horizontal="center" vertical="center" shrinkToFit="1"/>
    </xf>
    <xf numFmtId="0" fontId="51" fillId="0" borderId="0" xfId="5" applyFont="1" applyBorder="1" applyAlignment="1">
      <alignment horizontal="center" vertical="center"/>
    </xf>
    <xf numFmtId="0" fontId="40" fillId="0" borderId="44" xfId="5" applyFont="1" applyBorder="1" applyAlignment="1">
      <alignment horizontal="center" vertical="center" wrapText="1"/>
    </xf>
    <xf numFmtId="0" fontId="40" fillId="0" borderId="64" xfId="5" applyFont="1" applyBorder="1" applyAlignment="1">
      <alignment horizontal="center" vertical="center"/>
    </xf>
    <xf numFmtId="184" fontId="40" fillId="0" borderId="32" xfId="5" applyNumberFormat="1" applyFont="1" applyBorder="1" applyAlignment="1">
      <alignment horizontal="center" vertical="center"/>
    </xf>
    <xf numFmtId="184" fontId="40" fillId="0" borderId="33" xfId="5" applyNumberFormat="1" applyFont="1" applyBorder="1" applyAlignment="1">
      <alignment horizontal="center" vertical="center"/>
    </xf>
    <xf numFmtId="184" fontId="40" fillId="0" borderId="35" xfId="5" applyNumberFormat="1" applyFont="1" applyBorder="1" applyAlignment="1">
      <alignment horizontal="center" vertical="center"/>
    </xf>
    <xf numFmtId="184" fontId="40" fillId="0" borderId="36" xfId="5" applyNumberFormat="1" applyFont="1" applyBorder="1" applyAlignment="1">
      <alignment horizontal="center" vertical="center"/>
    </xf>
    <xf numFmtId="177" fontId="40" fillId="5" borderId="65" xfId="5" applyNumberFormat="1" applyFont="1" applyFill="1" applyBorder="1" applyAlignment="1">
      <alignment horizontal="center" vertical="center" wrapText="1" shrinkToFit="1"/>
    </xf>
    <xf numFmtId="177" fontId="40" fillId="5" borderId="35" xfId="5" applyNumberFormat="1" applyFont="1" applyFill="1" applyBorder="1" applyAlignment="1">
      <alignment horizontal="center" vertical="center" wrapText="1" shrinkToFit="1"/>
    </xf>
    <xf numFmtId="177" fontId="40" fillId="3" borderId="32" xfId="5" applyNumberFormat="1" applyFont="1" applyFill="1" applyBorder="1" applyAlignment="1">
      <alignment horizontal="center" vertical="center" shrinkToFit="1"/>
    </xf>
    <xf numFmtId="177" fontId="40" fillId="3" borderId="35" xfId="5" applyNumberFormat="1" applyFont="1" applyFill="1" applyBorder="1" applyAlignment="1">
      <alignment horizontal="center" vertical="center" shrinkToFit="1"/>
    </xf>
  </cellXfs>
  <cellStyles count="7">
    <cellStyle name="백분율" xfId="4" builtinId="5"/>
    <cellStyle name="쉼표 [0]" xfId="1" builtinId="6"/>
    <cellStyle name="쉼표 [0] 2" xfId="3"/>
    <cellStyle name="쉼표 [0] 3" xfId="6"/>
    <cellStyle name="표준" xfId="0" builtinId="0"/>
    <cellStyle name="표준 2" xfId="2"/>
    <cellStyle name="표준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393247</xdr:colOff>
      <xdr:row>0</xdr:row>
      <xdr:rowOff>123825</xdr:rowOff>
    </xdr:from>
    <xdr:to>
      <xdr:col>2</xdr:col>
      <xdr:colOff>4927147</xdr:colOff>
      <xdr:row>1</xdr:row>
      <xdr:rowOff>609600</xdr:rowOff>
    </xdr:to>
    <xdr:sp macro="" textlink="">
      <xdr:nvSpPr>
        <xdr:cNvPr id="2" name="모서리가 둥근 직사각형 1"/>
        <xdr:cNvSpPr/>
      </xdr:nvSpPr>
      <xdr:spPr>
        <a:xfrm>
          <a:off x="393247" y="123825"/>
          <a:ext cx="6588579" cy="825954"/>
        </a:xfrm>
        <a:prstGeom prst="round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2400" b="1">
              <a:solidFill>
                <a:sysClr val="windowText" lastClr="000000"/>
              </a:solidFill>
            </a:rPr>
            <a:t>순    서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884;&#44277;&#50948;1/AppData/Local/Microsoft/Windows/INetCache/IE/0GEJG83U/&#50836;&#44552;&#54364;(2014.%209&#50900;&#51060;&#54980;%20&#49688;&#51221;%20)%20-%20&#50836;&#44552;&#48320;&#44221;-&#49688;&#5122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9884;&#44277;&#50948;1/AppData/Local/Microsoft/Windows/INetCache/IE/MAZIOGNH/&#50836;&#44552;&#54364;(2014.%209.4%20)%20-%20947&#48264;%20&#49688;&#51221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9733;&#48708;&#46168;&#44592;&#9733;\&#44608;&#49888;%20&#50689;\&#44033;&#51333;%20&#44592;&#50504;&#47928;,&#48156;&#49569;&#47928;\&#50504;&#45236;&#48169;&#49569;\&#50504;&#45236;&#48169;&#49569;&#48320;&#44221;(2014.8.5)\&#50836;&#44552;&#54364;%20&#48143;%20&#48320;&#44221;&#49324;&#54637;%20&#49688;&#51221;\&#50836;&#44552;&#54364;(2014.%209&#50900;&#51060;&#54980;%20&#49688;&#51221;%20)%20-%20&#50836;&#44552;&#48320;&#44221;-&#49688;&#5122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목차"/>
      <sheetName val="기본요금"/>
      <sheetName val="봉동.고산"/>
      <sheetName val="봉동.삼례"/>
      <sheetName val="봉동.은상(추동)"/>
      <sheetName val="봉동.용화,원성덕"/>
      <sheetName val="봉동.봉서초교.원구암(변경)"/>
      <sheetName val="봉동.추동(변경)"/>
      <sheetName val="제촌(변경)"/>
      <sheetName val="봉동.와리"/>
      <sheetName val="봉동.와리 (변경 2014.3월 이후)"/>
      <sheetName val="봉동.신하리"/>
      <sheetName val="봉동.청완초교.코아루"/>
      <sheetName val="봉동.봉서초교.제촌"/>
      <sheetName val="봉동.은하리.백제대.비봉"/>
      <sheetName val="봉동.은하리.백제대.비봉 (변경)"/>
      <sheetName val="봉동.어우리.비봉.백제대(천호동)"/>
      <sheetName val="봉동,은하리,산단한전.코아루2차"/>
      <sheetName val="봉동.양야리"/>
      <sheetName val="전주완주군청"/>
      <sheetName val="양식"/>
      <sheetName val="전주용암효천 설경"/>
      <sheetName val="이서.대문안"/>
      <sheetName val="이서앵곡"/>
      <sheetName val="이서.대농.원동"/>
      <sheetName val="이서상리"/>
      <sheetName val="이서애통리산정리"/>
      <sheetName val="이서애통리구암(변경)"/>
      <sheetName val="이서애통리원마다리"/>
      <sheetName val="이서모산용지"/>
      <sheetName val="금산사"/>
      <sheetName val="소양일임리"/>
      <sheetName val="하이리.소양.망표"/>
      <sheetName val="소양분토"/>
      <sheetName val="소양응암"/>
      <sheetName val="소양다리목"/>
      <sheetName val="소양화심약암"/>
      <sheetName val="소양화심월상리"/>
      <sheetName val="소양화심용문사.원신원"/>
      <sheetName val="소양송광사내주앞멀"/>
      <sheetName val="소양화심대승리동상"/>
      <sheetName val="소양화심장승리"/>
      <sheetName val="금구.원평"/>
      <sheetName val="상관관촌"/>
      <sheetName val="상관정수리"/>
      <sheetName val="상관민목리"/>
      <sheetName val="상관어두리"/>
      <sheetName val="동적골화원"/>
      <sheetName val="동적골광곡상운암"/>
      <sheetName val="동적골구이대모"/>
      <sheetName val="동적골상학예술고"/>
      <sheetName val="동적골구이원백여"/>
      <sheetName val="동적골구이하운암"/>
      <sheetName val="동적골구이원안덕"/>
      <sheetName val="동적골구이탑선"/>
      <sheetName val="삼례쌍정"/>
      <sheetName val="삼례삼례역"/>
      <sheetName val="삼례농원"/>
      <sheetName val="삼례 신정"/>
      <sheetName val="삼례원구암"/>
      <sheetName val="삼례와리상신"/>
      <sheetName val="삼례3공단코아루"/>
      <sheetName val="삼례봉동완주군청"/>
      <sheetName val="전미동동원아파트삼례"/>
      <sheetName val="전미동삼례우석대"/>
      <sheetName val="전미동삼례."/>
      <sheetName val="전미동삼례. (변경"/>
      <sheetName val="회포대교 3공단코아루"/>
      <sheetName val="회포대교3공단(새완주병원)"/>
      <sheetName val="장동리갈동"/>
      <sheetName val="장동리.갈동(2014.3.3시행)"/>
      <sheetName val="원동초남신기"/>
      <sheetName val="춘강"/>
      <sheetName val="춘강 (변경)"/>
      <sheetName val="지방행정연수원"/>
      <sheetName val="백구용지"/>
      <sheetName val="봉동양야리(완주군청)"/>
      <sheetName val="백구용지(변경) "/>
      <sheetName val="543번(변경)"/>
      <sheetName val="837(변경)"/>
      <sheetName val="866.871(변경)"/>
      <sheetName val="서식"/>
      <sheetName val="511(변경)"/>
      <sheetName val=".72(변경)"/>
      <sheetName val="요금산출 속산표"/>
      <sheetName val="교통카드할인금액"/>
      <sheetName val="413.414(변경)"/>
    </sheetNames>
    <sheetDataSet>
      <sheetData sheetId="0" refreshError="1"/>
      <sheetData sheetId="1">
        <row r="5">
          <cell r="C5">
            <v>116.14</v>
          </cell>
        </row>
        <row r="8">
          <cell r="C8">
            <v>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기본요금"/>
      <sheetName val="봉동.고산"/>
      <sheetName val="봉동.삼례"/>
      <sheetName val="봉동.은상(추동)"/>
      <sheetName val="봉동.용화,원성덕"/>
      <sheetName val="봉동.와리"/>
      <sheetName val="봉동.와리 (변경 2014.3월 이후)"/>
      <sheetName val="봉동.신하리"/>
      <sheetName val="봉동.청완초교.코아루"/>
      <sheetName val="봉동.봉서초교.제촌"/>
      <sheetName val="봉동.은하리.백제대.비봉"/>
      <sheetName val="봉동.어우리.비봉.백제대(천호동)"/>
      <sheetName val="봉동,은하리,산단한전.코아루2차"/>
      <sheetName val="봉동.양야리"/>
      <sheetName val="전주완주군청"/>
      <sheetName val="양식"/>
      <sheetName val="전주용암효천 설경"/>
      <sheetName val="이서.대문안"/>
      <sheetName val="이서앵곡"/>
      <sheetName val="이서.대농.원동"/>
      <sheetName val="이서상리"/>
      <sheetName val="이서애통리산정리"/>
      <sheetName val="이서애통리원마다리"/>
      <sheetName val="이서모산용지"/>
      <sheetName val="금산사"/>
      <sheetName val="소양일임리"/>
      <sheetName val="하이리.소양.망표"/>
      <sheetName val="소양분토"/>
      <sheetName val="소양응암"/>
      <sheetName val="소양다리목"/>
      <sheetName val="소양화심약암"/>
      <sheetName val="소양화심월상리"/>
      <sheetName val="소양화심용문사.원신원"/>
      <sheetName val="소양송광사내주앞멀"/>
      <sheetName val="소양화심대승리동상"/>
      <sheetName val="소양화심장승리"/>
      <sheetName val="금구.원평"/>
      <sheetName val="상관관촌"/>
      <sheetName val="상관정수리"/>
      <sheetName val="상관민목리"/>
      <sheetName val="상관어두리"/>
      <sheetName val="동적골화원"/>
      <sheetName val="동적골광곡상운암"/>
      <sheetName val="동적골구이대모"/>
      <sheetName val="동적골상학예술고"/>
      <sheetName val="동적골구이원백여"/>
      <sheetName val="동적골구이하운암"/>
      <sheetName val="동적골구이원안덕"/>
      <sheetName val="동적골구이탑선"/>
      <sheetName val="삼례쌍정"/>
      <sheetName val="삼례삼례역"/>
      <sheetName val="삼례농원"/>
      <sheetName val="삼례 신정"/>
      <sheetName val="삼례원구암"/>
      <sheetName val="삼례와리상신"/>
      <sheetName val="삼례3공단코아루"/>
      <sheetName val="삼례봉동완주군청"/>
      <sheetName val="전미동동원아파트삼례"/>
      <sheetName val="전미동삼례우석대"/>
      <sheetName val="전미동삼례."/>
      <sheetName val="전미동삼례. (변경"/>
      <sheetName val="회포대교 3공단코아루"/>
      <sheetName val="회포대교3공단(새완주병원)"/>
      <sheetName val="장동리갈동"/>
      <sheetName val="장동리.갈동(2014.3.3시행)"/>
      <sheetName val="원동초남신기"/>
      <sheetName val="춘강"/>
      <sheetName val="지방행정연수원"/>
      <sheetName val="백구용지"/>
      <sheetName val="봉동양야리(완주군청)"/>
      <sheetName val="947"/>
      <sheetName val="요금산출 속산표"/>
      <sheetName val="교통카드할인금액"/>
    </sheetNames>
    <sheetDataSet>
      <sheetData sheetId="0">
        <row r="5">
          <cell r="C5">
            <v>116.14</v>
          </cell>
        </row>
        <row r="8">
          <cell r="C8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목차"/>
      <sheetName val="기본요금"/>
      <sheetName val="봉동.고산"/>
      <sheetName val="봉동.삼례"/>
      <sheetName val="봉동.은상(추동)"/>
      <sheetName val="봉동.용화,원성덕"/>
      <sheetName val="봉동.봉서초교.원구암(변경)"/>
      <sheetName val="봉동.추동(변경)"/>
      <sheetName val="제촌(변경)"/>
      <sheetName val="봉동.와리"/>
      <sheetName val="봉동.와리 (변경 2014.3월 이후)"/>
      <sheetName val="봉동.신하리"/>
      <sheetName val="봉동.청완초교.코아루"/>
      <sheetName val="봉동.봉서초교.제촌"/>
      <sheetName val="봉동.은하리.백제대.비봉"/>
      <sheetName val="봉동.은하리.백제대.비봉 (변경)"/>
      <sheetName val="봉동.어우리.비봉.백제대(천호동)"/>
      <sheetName val="봉동,은하리,산단한전.코아루2차"/>
      <sheetName val="봉동.양야리"/>
      <sheetName val="전주완주군청"/>
      <sheetName val="양식"/>
      <sheetName val="전주용암효천 설경"/>
      <sheetName val="이서.대문안"/>
      <sheetName val="이서앵곡"/>
      <sheetName val="이서.대농.원동"/>
      <sheetName val="이서상리"/>
      <sheetName val="이서애통리산정리"/>
      <sheetName val="이서애통리구암(변경)"/>
      <sheetName val="이서애통리원마다리"/>
      <sheetName val="이서모산용지"/>
      <sheetName val="금산사"/>
      <sheetName val="소양일임리"/>
      <sheetName val="하이리.소양.망표"/>
      <sheetName val="소양분토"/>
      <sheetName val="소양응암"/>
      <sheetName val="소양다리목"/>
      <sheetName val="소양화심약암"/>
      <sheetName val="소양화심월상리"/>
      <sheetName val="소양화심용문사.원신원"/>
      <sheetName val="소양송광사내주앞멀"/>
      <sheetName val="소양화심대승리동상"/>
      <sheetName val="소양화심장승리"/>
      <sheetName val="금구.원평"/>
      <sheetName val="상관관촌"/>
      <sheetName val="상관정수리"/>
      <sheetName val="상관민목리"/>
      <sheetName val="상관어두리"/>
      <sheetName val="동적골화원"/>
      <sheetName val="동적골광곡상운암"/>
      <sheetName val="동적골구이대모"/>
      <sheetName val="동적골상학예술고"/>
      <sheetName val="동적골구이원백여"/>
      <sheetName val="동적골구이하운암"/>
      <sheetName val="동적골구이원안덕"/>
      <sheetName val="동적골구이탑선"/>
      <sheetName val="삼례쌍정"/>
      <sheetName val="삼례삼례역"/>
      <sheetName val="삼례농원"/>
      <sheetName val="삼례 신정"/>
      <sheetName val="삼례원구암"/>
      <sheetName val="삼례와리상신"/>
      <sheetName val="삼례3공단코아루"/>
      <sheetName val="삼례봉동완주군청"/>
      <sheetName val="전미동동원아파트삼례"/>
      <sheetName val="전미동삼례우석대"/>
      <sheetName val="전미동삼례."/>
      <sheetName val="전미동삼례. (변경"/>
      <sheetName val="회포대교 3공단코아루"/>
      <sheetName val="회포대교3공단(새완주병원)"/>
      <sheetName val="장동리갈동"/>
      <sheetName val="장동리.갈동(2014.3.3시행)"/>
      <sheetName val="원동초남신기"/>
      <sheetName val="춘강"/>
      <sheetName val="춘강 (변경)"/>
      <sheetName val="지방행정연수원"/>
      <sheetName val="백구용지"/>
      <sheetName val="봉동양야리(완주군청)"/>
      <sheetName val="백구용지 (변경)"/>
      <sheetName val="543번(변경)"/>
      <sheetName val="837"/>
      <sheetName val="866.871"/>
      <sheetName val="서식"/>
      <sheetName val="511"/>
      <sheetName val="944.946"/>
      <sheetName val="947"/>
      <sheetName val=".72"/>
      <sheetName val="요금산출 속산표"/>
      <sheetName val="교통카드할인금액"/>
      <sheetName val="413.414(당초)"/>
      <sheetName val="71.413.414(변경) (2)"/>
      <sheetName val="71(신설)"/>
      <sheetName val="944.946 (변경) (2)"/>
    </sheetNames>
    <sheetDataSet>
      <sheetData sheetId="0" refreshError="1"/>
      <sheetData sheetId="1">
        <row r="5">
          <cell r="C5">
            <v>116.14</v>
          </cell>
        </row>
        <row r="8">
          <cell r="C8">
            <v>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AP23"/>
  <sheetViews>
    <sheetView zoomScale="70" zoomScaleNormal="70" workbookViewId="0">
      <selection activeCell="C12" sqref="C12"/>
    </sheetView>
  </sheetViews>
  <sheetFormatPr defaultRowHeight="16.5"/>
  <cols>
    <col min="1" max="1" width="9.625" style="40" bestFit="1" customWidth="1"/>
    <col min="2" max="2" width="17.375" style="1" bestFit="1" customWidth="1"/>
    <col min="3" max="3" width="75.375" bestFit="1" customWidth="1"/>
  </cols>
  <sheetData>
    <row r="1" spans="1:42" s="102" customFormat="1" ht="26.25">
      <c r="A1" s="96"/>
      <c r="B1" s="97"/>
      <c r="C1" s="96"/>
      <c r="D1" s="98"/>
      <c r="E1" s="451"/>
      <c r="F1" s="451"/>
      <c r="G1" s="451"/>
      <c r="H1" s="94"/>
      <c r="I1" s="95"/>
      <c r="J1" s="95"/>
      <c r="K1" s="99"/>
      <c r="L1" s="450"/>
      <c r="M1" s="450"/>
      <c r="N1" s="100"/>
      <c r="O1" s="449"/>
      <c r="P1" s="449"/>
      <c r="Q1" s="94"/>
      <c r="R1" s="101"/>
      <c r="S1" s="100"/>
      <c r="T1" s="448"/>
      <c r="U1" s="448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</row>
    <row r="2" spans="1:42" s="41" customFormat="1" ht="68.25" customHeight="1">
      <c r="A2" s="452" t="s">
        <v>47</v>
      </c>
      <c r="B2" s="452"/>
      <c r="C2" s="452"/>
    </row>
    <row r="3" spans="1:42" s="78" customFormat="1" ht="22.5" customHeight="1">
      <c r="A3" s="103" t="s">
        <v>71</v>
      </c>
      <c r="B3" s="103" t="s">
        <v>72</v>
      </c>
      <c r="C3" s="103" t="s">
        <v>73</v>
      </c>
    </row>
    <row r="4" spans="1:42" s="78" customFormat="1" ht="22.5" customHeight="1">
      <c r="A4" s="79">
        <v>1</v>
      </c>
      <c r="B4" s="79">
        <v>215</v>
      </c>
      <c r="C4" s="80" t="s">
        <v>81</v>
      </c>
    </row>
    <row r="5" spans="1:42" s="78" customFormat="1" ht="22.5" customHeight="1">
      <c r="A5" s="79">
        <v>2</v>
      </c>
      <c r="B5" s="79">
        <v>221</v>
      </c>
      <c r="C5" s="80" t="s">
        <v>80</v>
      </c>
    </row>
    <row r="6" spans="1:42" s="78" customFormat="1" ht="22.5" customHeight="1">
      <c r="A6" s="79">
        <v>3</v>
      </c>
      <c r="B6" s="79">
        <v>235</v>
      </c>
      <c r="C6" s="80" t="s">
        <v>82</v>
      </c>
    </row>
    <row r="7" spans="1:42" s="78" customFormat="1" ht="22.5" customHeight="1">
      <c r="A7" s="79">
        <v>4</v>
      </c>
      <c r="B7" s="79">
        <v>245</v>
      </c>
      <c r="C7" s="80" t="s">
        <v>83</v>
      </c>
    </row>
    <row r="8" spans="1:42" s="78" customFormat="1" ht="22.5" customHeight="1">
      <c r="A8" s="79">
        <v>5</v>
      </c>
      <c r="B8" s="79">
        <v>375</v>
      </c>
      <c r="C8" s="80" t="s">
        <v>79</v>
      </c>
    </row>
    <row r="9" spans="1:42" s="78" customFormat="1" ht="22.5" customHeight="1">
      <c r="A9" s="79">
        <v>6</v>
      </c>
      <c r="B9" s="79">
        <v>472.48599999999999</v>
      </c>
      <c r="C9" s="80" t="s">
        <v>85</v>
      </c>
    </row>
    <row r="10" spans="1:42" s="78" customFormat="1" ht="22.5" customHeight="1">
      <c r="A10" s="79">
        <v>7</v>
      </c>
      <c r="B10" s="79">
        <v>487</v>
      </c>
      <c r="C10" s="80" t="s">
        <v>86</v>
      </c>
    </row>
    <row r="11" spans="1:42" s="78" customFormat="1" ht="22.5" customHeight="1">
      <c r="A11" s="79">
        <v>8</v>
      </c>
      <c r="B11" s="79" t="s">
        <v>74</v>
      </c>
      <c r="C11" s="80" t="s">
        <v>75</v>
      </c>
    </row>
    <row r="12" spans="1:42" s="78" customFormat="1" ht="22.5" customHeight="1">
      <c r="A12" s="79">
        <v>9</v>
      </c>
      <c r="B12" s="79">
        <v>79</v>
      </c>
      <c r="C12" s="80" t="s">
        <v>84</v>
      </c>
    </row>
    <row r="13" spans="1:42" s="78" customFormat="1" ht="22.5" customHeight="1">
      <c r="A13" s="79">
        <v>10</v>
      </c>
      <c r="B13" s="79">
        <v>752</v>
      </c>
      <c r="C13" s="80" t="s">
        <v>76</v>
      </c>
    </row>
    <row r="14" spans="1:42" s="78" customFormat="1" ht="22.5" customHeight="1">
      <c r="A14" s="79">
        <v>11</v>
      </c>
      <c r="B14" s="79">
        <v>947</v>
      </c>
      <c r="C14" s="80" t="s">
        <v>77</v>
      </c>
    </row>
    <row r="15" spans="1:42" s="78" customFormat="1" ht="22.5" customHeight="1">
      <c r="A15" s="79">
        <v>12</v>
      </c>
      <c r="B15" s="79">
        <v>974</v>
      </c>
      <c r="C15" s="80" t="s">
        <v>78</v>
      </c>
    </row>
    <row r="16" spans="1:42" ht="22.5" customHeight="1"/>
    <row r="23" spans="1:3" ht="17.25">
      <c r="A23" s="43"/>
      <c r="B23" s="43"/>
      <c r="C23" s="42"/>
    </row>
  </sheetData>
  <mergeCells count="5">
    <mergeCell ref="T1:U1"/>
    <mergeCell ref="O1:P1"/>
    <mergeCell ref="L1:M1"/>
    <mergeCell ref="E1:G1"/>
    <mergeCell ref="A2:C2"/>
  </mergeCells>
  <phoneticPr fontId="3" type="noConversion"/>
  <pageMargins left="1.24" right="0.70866141732283472" top="0.74803149606299213" bottom="0.45" header="0.31496062992125984" footer="0.31496062992125984"/>
  <pageSetup paperSize="8" scale="8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3">
    <tabColor rgb="FF002060"/>
  </sheetPr>
  <dimension ref="A1:AT8"/>
  <sheetViews>
    <sheetView tabSelected="1" workbookViewId="0"/>
  </sheetViews>
  <sheetFormatPr defaultRowHeight="16.5"/>
  <cols>
    <col min="2" max="2" width="20.125" customWidth="1"/>
    <col min="3" max="3" width="17.875" customWidth="1"/>
  </cols>
  <sheetData>
    <row r="1" spans="1:46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f>C5</f>
        <v>116.14</v>
      </c>
      <c r="J1" s="455"/>
      <c r="K1" s="456"/>
      <c r="L1" s="94"/>
      <c r="M1" s="95"/>
      <c r="N1" s="89" t="s">
        <v>142</v>
      </c>
      <c r="O1" s="90"/>
      <c r="P1" s="453">
        <f>C6</f>
        <v>1300</v>
      </c>
      <c r="Q1" s="454"/>
      <c r="R1" s="87" t="s">
        <v>143</v>
      </c>
      <c r="S1" s="457">
        <f>C7</f>
        <v>1050</v>
      </c>
      <c r="T1" s="458"/>
      <c r="U1" s="91"/>
      <c r="V1" s="86" t="s">
        <v>144</v>
      </c>
      <c r="W1" s="92"/>
      <c r="X1" s="459">
        <f>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s="82" customFormat="1" ht="26.25"/>
    <row r="3" spans="1:46" s="82" customFormat="1" ht="26.25"/>
    <row r="4" spans="1:46" s="82" customFormat="1" ht="26.25"/>
    <row r="5" spans="1:46" ht="26.25">
      <c r="B5" s="81" t="s">
        <v>140</v>
      </c>
      <c r="C5" s="81">
        <v>116.14</v>
      </c>
    </row>
    <row r="6" spans="1:46" ht="26.25">
      <c r="B6" s="81" t="s">
        <v>145</v>
      </c>
      <c r="C6" s="81">
        <v>1300</v>
      </c>
    </row>
    <row r="7" spans="1:46" ht="26.25">
      <c r="B7" s="111" t="s">
        <v>146</v>
      </c>
      <c r="C7" s="81">
        <v>1050</v>
      </c>
    </row>
    <row r="8" spans="1:46" ht="26.25">
      <c r="B8" s="81" t="s">
        <v>139</v>
      </c>
      <c r="C8" s="81">
        <v>8</v>
      </c>
    </row>
  </sheetData>
  <mergeCells count="4">
    <mergeCell ref="P1:Q1"/>
    <mergeCell ref="I1:K1"/>
    <mergeCell ref="S1:T1"/>
    <mergeCell ref="X1:Y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9">
    <tabColor rgb="FFFF0000"/>
    <pageSetUpPr fitToPage="1"/>
  </sheetPr>
  <dimension ref="A1:AT78"/>
  <sheetViews>
    <sheetView view="pageBreakPreview" zoomScale="60" zoomScaleNormal="100" workbookViewId="0">
      <selection activeCell="B3" sqref="B3:E3"/>
    </sheetView>
  </sheetViews>
  <sheetFormatPr defaultColWidth="3" defaultRowHeight="16.5"/>
  <cols>
    <col min="1" max="1" width="17.25" style="2" bestFit="1" customWidth="1"/>
    <col min="2" max="2" width="9.75" style="2" bestFit="1" customWidth="1"/>
    <col min="3" max="5" width="8.875" style="2" bestFit="1" customWidth="1"/>
    <col min="6" max="11" width="8.875" style="1" bestFit="1" customWidth="1"/>
    <col min="12" max="16" width="6.875" style="1" customWidth="1"/>
    <col min="17" max="17" width="8.625" style="1" customWidth="1"/>
    <col min="18" max="27" width="6.875" style="1" customWidth="1"/>
    <col min="28" max="43" width="8.125" style="1" hidden="1" customWidth="1"/>
    <col min="44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16.5" customHeight="1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>
      <c r="B2" s="576" t="s">
        <v>317</v>
      </c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6"/>
      <c r="AM2" s="576"/>
      <c r="AN2" s="576"/>
      <c r="AO2" s="576"/>
      <c r="AP2" s="576"/>
      <c r="AQ2" s="576"/>
    </row>
    <row r="3" spans="1:46" s="198" customFormat="1" ht="51.75" customHeight="1">
      <c r="A3" s="356" t="s">
        <v>48</v>
      </c>
      <c r="B3" s="594" t="s">
        <v>261</v>
      </c>
      <c r="C3" s="474"/>
      <c r="D3" s="474"/>
      <c r="E3" s="595"/>
      <c r="F3" s="473" t="s">
        <v>262</v>
      </c>
      <c r="G3" s="474"/>
      <c r="H3" s="474"/>
      <c r="I3" s="474"/>
      <c r="J3" s="474"/>
      <c r="K3" s="474"/>
      <c r="L3" s="474"/>
      <c r="M3" s="474"/>
      <c r="N3" s="474"/>
      <c r="O3" s="474"/>
      <c r="P3" s="474"/>
      <c r="Q3" s="475"/>
      <c r="R3" s="596" t="s">
        <v>263</v>
      </c>
      <c r="S3" s="474"/>
      <c r="T3" s="474"/>
      <c r="U3" s="474"/>
      <c r="V3" s="474"/>
      <c r="W3" s="474"/>
      <c r="X3" s="474"/>
      <c r="Y3" s="474"/>
      <c r="Z3" s="474"/>
      <c r="AA3" s="475"/>
      <c r="AB3" s="595" t="e">
        <f t="shared" ref="AB3" si="0">$B$3+AB4</f>
        <v>#VALUE!</v>
      </c>
      <c r="AC3" s="592"/>
      <c r="AD3" s="592" t="e">
        <f t="shared" ref="AD3" si="1">$B$3+AD4</f>
        <v>#VALUE!</v>
      </c>
      <c r="AE3" s="592"/>
      <c r="AF3" s="592" t="e">
        <f t="shared" ref="AF3" si="2">$B$3+AF4</f>
        <v>#VALUE!</v>
      </c>
      <c r="AG3" s="592"/>
      <c r="AH3" s="592" t="e">
        <f t="shared" ref="AH3" si="3">$B$3+AH4</f>
        <v>#VALUE!</v>
      </c>
      <c r="AI3" s="592"/>
      <c r="AJ3" s="592" t="e">
        <f t="shared" ref="AJ3" si="4">$B$3+AJ4</f>
        <v>#VALUE!</v>
      </c>
      <c r="AK3" s="592"/>
      <c r="AL3" s="592" t="e">
        <f t="shared" ref="AL3" si="5">$B$3+AL4</f>
        <v>#VALUE!</v>
      </c>
      <c r="AM3" s="592"/>
      <c r="AN3" s="592" t="e">
        <f t="shared" ref="AN3" si="6">$B$3+AN4</f>
        <v>#VALUE!</v>
      </c>
      <c r="AO3" s="592"/>
      <c r="AP3" s="592" t="e">
        <f t="shared" ref="AP3" si="7">$B$3+AP4</f>
        <v>#VALUE!</v>
      </c>
      <c r="AQ3" s="593"/>
    </row>
    <row r="4" spans="1:46" s="139" customFormat="1" ht="51.75" customHeight="1">
      <c r="A4" s="597" t="s">
        <v>42</v>
      </c>
      <c r="B4" s="598"/>
      <c r="C4" s="598"/>
      <c r="D4" s="599" t="s">
        <v>49</v>
      </c>
      <c r="E4" s="600"/>
      <c r="F4" s="601">
        <v>1</v>
      </c>
      <c r="G4" s="601"/>
      <c r="H4" s="586">
        <f>+F4+H5</f>
        <v>2.5</v>
      </c>
      <c r="I4" s="586"/>
      <c r="J4" s="586">
        <f>+H4+J7</f>
        <v>3.5</v>
      </c>
      <c r="K4" s="586"/>
      <c r="L4" s="586">
        <f>J4+L9</f>
        <v>4.5999999999999996</v>
      </c>
      <c r="M4" s="586"/>
      <c r="N4" s="586">
        <f>L4+N11</f>
        <v>5.8999999999999995</v>
      </c>
      <c r="O4" s="586"/>
      <c r="P4" s="586">
        <f>+N4+P13</f>
        <v>7.1</v>
      </c>
      <c r="Q4" s="621"/>
      <c r="R4" s="622">
        <f>+P4+R15</f>
        <v>7.3999999999999995</v>
      </c>
      <c r="S4" s="586"/>
      <c r="T4" s="612">
        <f>+R4+T17</f>
        <v>8.6</v>
      </c>
      <c r="U4" s="586"/>
      <c r="V4" s="586">
        <f>+T4+V19</f>
        <v>9.6</v>
      </c>
      <c r="W4" s="586"/>
      <c r="X4" s="586">
        <f>+V4+X21</f>
        <v>10.5</v>
      </c>
      <c r="Y4" s="586"/>
      <c r="Z4" s="586">
        <f>+X4+Z23</f>
        <v>11.1</v>
      </c>
      <c r="AA4" s="591"/>
      <c r="AB4" s="612">
        <f>+Z4+AB25</f>
        <v>11.1</v>
      </c>
      <c r="AC4" s="586"/>
      <c r="AD4" s="586">
        <f>+AB4+AD27</f>
        <v>11.1</v>
      </c>
      <c r="AE4" s="586"/>
      <c r="AF4" s="586">
        <f>+AD4+AF29</f>
        <v>11.1</v>
      </c>
      <c r="AG4" s="586"/>
      <c r="AH4" s="586">
        <f>+AF4+AH31</f>
        <v>11.1</v>
      </c>
      <c r="AI4" s="586"/>
      <c r="AJ4" s="586">
        <f>+AH4+AJ33</f>
        <v>11.1</v>
      </c>
      <c r="AK4" s="586"/>
      <c r="AL4" s="586">
        <f>+AJ4+AL35</f>
        <v>11.1</v>
      </c>
      <c r="AM4" s="586"/>
      <c r="AN4" s="586">
        <f>+AL4+AN37</f>
        <v>11.1</v>
      </c>
      <c r="AO4" s="586"/>
      <c r="AP4" s="586">
        <f>+AN4+AP39</f>
        <v>11.1</v>
      </c>
      <c r="AQ4" s="591"/>
    </row>
    <row r="5" spans="1:46" s="139" customFormat="1" ht="23.25" customHeight="1">
      <c r="A5" s="602" t="s">
        <v>87</v>
      </c>
      <c r="B5" s="140"/>
      <c r="C5" s="141">
        <f>MROUND(ROUNDDOWN(B6*0.8,-1),50)</f>
        <v>1050</v>
      </c>
      <c r="D5" s="142"/>
      <c r="E5" s="143">
        <f>C5-$S$1</f>
        <v>0</v>
      </c>
      <c r="F5" s="604" t="s">
        <v>147</v>
      </c>
      <c r="G5" s="605"/>
      <c r="H5" s="601">
        <v>1.5</v>
      </c>
      <c r="I5" s="601"/>
      <c r="J5" s="608">
        <f>H5+J7</f>
        <v>2.5</v>
      </c>
      <c r="K5" s="609"/>
      <c r="L5" s="608">
        <f>J5+L9</f>
        <v>3.6</v>
      </c>
      <c r="M5" s="609"/>
      <c r="N5" s="608">
        <f>L5+N11</f>
        <v>4.9000000000000004</v>
      </c>
      <c r="O5" s="609"/>
      <c r="P5" s="608">
        <f>N5+P13</f>
        <v>6.1000000000000005</v>
      </c>
      <c r="Q5" s="613"/>
      <c r="R5" s="615">
        <f>P5+R15</f>
        <v>6.4</v>
      </c>
      <c r="S5" s="609"/>
      <c r="T5" s="613">
        <f>R5+T17</f>
        <v>7.6000000000000005</v>
      </c>
      <c r="U5" s="609"/>
      <c r="V5" s="582">
        <f>T5+V19</f>
        <v>8.6000000000000014</v>
      </c>
      <c r="W5" s="583"/>
      <c r="X5" s="582">
        <f>V5+X21</f>
        <v>9.5000000000000018</v>
      </c>
      <c r="Y5" s="583"/>
      <c r="Z5" s="582">
        <f>X5+Z23</f>
        <v>10.100000000000001</v>
      </c>
      <c r="AA5" s="587"/>
      <c r="AB5" s="619">
        <f>Z5+AB25</f>
        <v>10.100000000000001</v>
      </c>
      <c r="AC5" s="583"/>
      <c r="AD5" s="582">
        <f>AB5+AD27</f>
        <v>10.100000000000001</v>
      </c>
      <c r="AE5" s="583"/>
      <c r="AF5" s="582">
        <f>AD5+AF29</f>
        <v>10.100000000000001</v>
      </c>
      <c r="AG5" s="583"/>
      <c r="AH5" s="582">
        <f>AF5+AH31</f>
        <v>10.100000000000001</v>
      </c>
      <c r="AI5" s="583"/>
      <c r="AJ5" s="582">
        <f>AH5+AJ33</f>
        <v>10.100000000000001</v>
      </c>
      <c r="AK5" s="583"/>
      <c r="AL5" s="582">
        <f>AJ5+AL35</f>
        <v>10.100000000000001</v>
      </c>
      <c r="AM5" s="583"/>
      <c r="AN5" s="582">
        <f>AL5+AN37</f>
        <v>10.100000000000001</v>
      </c>
      <c r="AO5" s="583"/>
      <c r="AP5" s="582">
        <f>AN5+AP39</f>
        <v>10.100000000000001</v>
      </c>
      <c r="AQ5" s="587"/>
    </row>
    <row r="6" spans="1:46" s="139" customFormat="1" ht="23.25" customHeight="1">
      <c r="A6" s="603"/>
      <c r="B6" s="144">
        <v>1300</v>
      </c>
      <c r="C6" s="145"/>
      <c r="D6" s="146">
        <f>B6-$P$1</f>
        <v>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1"/>
      <c r="P6" s="610"/>
      <c r="Q6" s="614"/>
      <c r="R6" s="616"/>
      <c r="S6" s="611"/>
      <c r="T6" s="614"/>
      <c r="U6" s="611"/>
      <c r="V6" s="584"/>
      <c r="W6" s="585"/>
      <c r="X6" s="584"/>
      <c r="Y6" s="585"/>
      <c r="Z6" s="584"/>
      <c r="AA6" s="588"/>
      <c r="AB6" s="620"/>
      <c r="AC6" s="585"/>
      <c r="AD6" s="584"/>
      <c r="AE6" s="585"/>
      <c r="AF6" s="584"/>
      <c r="AG6" s="585"/>
      <c r="AH6" s="584"/>
      <c r="AI6" s="585"/>
      <c r="AJ6" s="584"/>
      <c r="AK6" s="585"/>
      <c r="AL6" s="584"/>
      <c r="AM6" s="585"/>
      <c r="AN6" s="584"/>
      <c r="AO6" s="585"/>
      <c r="AP6" s="584"/>
      <c r="AQ6" s="588"/>
    </row>
    <row r="7" spans="1:46" s="139" customFormat="1" ht="23.25" customHeight="1">
      <c r="A7" s="623" t="s">
        <v>148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65">
        <f>MROUND(ROUNDDOWN(F8*0.8,-1),50)</f>
        <v>1050</v>
      </c>
      <c r="H7" s="624" t="s">
        <v>148</v>
      </c>
      <c r="I7" s="605"/>
      <c r="J7" s="601">
        <v>1</v>
      </c>
      <c r="K7" s="601"/>
      <c r="L7" s="608">
        <f>J7+L9</f>
        <v>2.1</v>
      </c>
      <c r="M7" s="609"/>
      <c r="N7" s="608">
        <f>L7+N11</f>
        <v>3.4000000000000004</v>
      </c>
      <c r="O7" s="609"/>
      <c r="P7" s="608">
        <f>N7+P13</f>
        <v>4.6000000000000005</v>
      </c>
      <c r="Q7" s="613"/>
      <c r="R7" s="615">
        <f>P7+R15</f>
        <v>4.9000000000000004</v>
      </c>
      <c r="S7" s="609"/>
      <c r="T7" s="613">
        <f>R7+T17</f>
        <v>6.1000000000000005</v>
      </c>
      <c r="U7" s="609"/>
      <c r="V7" s="608">
        <f>T7+V19</f>
        <v>7.1000000000000005</v>
      </c>
      <c r="W7" s="609"/>
      <c r="X7" s="608">
        <f>V7+X21</f>
        <v>8</v>
      </c>
      <c r="Y7" s="609"/>
      <c r="Z7" s="582">
        <f>X7+Z23</f>
        <v>8.6</v>
      </c>
      <c r="AA7" s="587"/>
      <c r="AB7" s="619">
        <f>Z7+AB25</f>
        <v>8.6</v>
      </c>
      <c r="AC7" s="583"/>
      <c r="AD7" s="582">
        <f>AB7+AD27</f>
        <v>8.6</v>
      </c>
      <c r="AE7" s="583"/>
      <c r="AF7" s="582">
        <f>AD7+AF29</f>
        <v>8.6</v>
      </c>
      <c r="AG7" s="583"/>
      <c r="AH7" s="582">
        <f>AF7+AH31</f>
        <v>8.6</v>
      </c>
      <c r="AI7" s="583"/>
      <c r="AJ7" s="582">
        <f>AH7+AJ33</f>
        <v>8.6</v>
      </c>
      <c r="AK7" s="583"/>
      <c r="AL7" s="582">
        <f>AJ7+AL35</f>
        <v>8.6</v>
      </c>
      <c r="AM7" s="583"/>
      <c r="AN7" s="582">
        <f>AL7+AN37</f>
        <v>8.6</v>
      </c>
      <c r="AO7" s="583"/>
      <c r="AP7" s="582">
        <f>AN7+AP39</f>
        <v>8.6</v>
      </c>
      <c r="AQ7" s="587"/>
    </row>
    <row r="8" spans="1:46" s="139" customFormat="1" ht="23.25" customHeight="1">
      <c r="A8" s="603"/>
      <c r="B8" s="144">
        <v>1300</v>
      </c>
      <c r="C8" s="145"/>
      <c r="D8" s="146">
        <f>B8-$P$1</f>
        <v>0</v>
      </c>
      <c r="E8" s="147"/>
      <c r="F8" s="210">
        <f>IF((H5)&lt;=$X$1,$P$1,$P$1+MROUND(ROUNDDOWN((H5-$X$1)*$I$1,-1),50))</f>
        <v>1300</v>
      </c>
      <c r="G8" s="211"/>
      <c r="H8" s="606"/>
      <c r="I8" s="607"/>
      <c r="J8" s="601"/>
      <c r="K8" s="601"/>
      <c r="L8" s="610"/>
      <c r="M8" s="611"/>
      <c r="N8" s="610"/>
      <c r="O8" s="611"/>
      <c r="P8" s="610"/>
      <c r="Q8" s="614"/>
      <c r="R8" s="616"/>
      <c r="S8" s="611"/>
      <c r="T8" s="614"/>
      <c r="U8" s="611"/>
      <c r="V8" s="610"/>
      <c r="W8" s="611"/>
      <c r="X8" s="610"/>
      <c r="Y8" s="611"/>
      <c r="Z8" s="584"/>
      <c r="AA8" s="588"/>
      <c r="AB8" s="620"/>
      <c r="AC8" s="585"/>
      <c r="AD8" s="584"/>
      <c r="AE8" s="585"/>
      <c r="AF8" s="584"/>
      <c r="AG8" s="585"/>
      <c r="AH8" s="584"/>
      <c r="AI8" s="585"/>
      <c r="AJ8" s="584"/>
      <c r="AK8" s="585"/>
      <c r="AL8" s="584"/>
      <c r="AM8" s="585"/>
      <c r="AN8" s="584"/>
      <c r="AO8" s="585"/>
      <c r="AP8" s="584"/>
      <c r="AQ8" s="588"/>
    </row>
    <row r="9" spans="1:46" s="139" customFormat="1" ht="23.25" customHeight="1">
      <c r="A9" s="602" t="s">
        <v>88</v>
      </c>
      <c r="B9" s="140"/>
      <c r="C9" s="141">
        <f>MROUND(ROUNDDOWN(B10*0.8,-1),50)</f>
        <v>1050</v>
      </c>
      <c r="D9" s="142"/>
      <c r="E9" s="143">
        <f>C9-$S$1</f>
        <v>0</v>
      </c>
      <c r="F9" s="184"/>
      <c r="G9" s="165">
        <f>MROUND(ROUNDDOWN(F10*0.8,-1),50)</f>
        <v>1050</v>
      </c>
      <c r="H9" s="184"/>
      <c r="I9" s="165">
        <f>MROUND(ROUNDDOWN(H10*0.8,-1),50)</f>
        <v>1050</v>
      </c>
      <c r="J9" s="604" t="s">
        <v>149</v>
      </c>
      <c r="K9" s="605"/>
      <c r="L9" s="601">
        <v>1.1000000000000001</v>
      </c>
      <c r="M9" s="601"/>
      <c r="N9" s="625">
        <f>L9+N11</f>
        <v>2.4000000000000004</v>
      </c>
      <c r="O9" s="630"/>
      <c r="P9" s="625">
        <f>N9+P13</f>
        <v>3.6000000000000005</v>
      </c>
      <c r="Q9" s="626"/>
      <c r="R9" s="629">
        <f>P9+R15</f>
        <v>3.9000000000000004</v>
      </c>
      <c r="S9" s="630"/>
      <c r="T9" s="626">
        <f>R9+T17</f>
        <v>5.1000000000000005</v>
      </c>
      <c r="U9" s="630"/>
      <c r="V9" s="625">
        <f>T9+V19</f>
        <v>6.1000000000000005</v>
      </c>
      <c r="W9" s="630"/>
      <c r="X9" s="625">
        <f>V9+X21</f>
        <v>7.0000000000000009</v>
      </c>
      <c r="Y9" s="630"/>
      <c r="Z9" s="625">
        <f>X9+Z23</f>
        <v>7.6000000000000005</v>
      </c>
      <c r="AA9" s="633"/>
      <c r="AB9" s="635">
        <f>Z9+AB25</f>
        <v>7.6000000000000005</v>
      </c>
      <c r="AC9" s="589"/>
      <c r="AD9" s="578">
        <f>AB9+AD27</f>
        <v>7.6000000000000005</v>
      </c>
      <c r="AE9" s="589"/>
      <c r="AF9" s="578">
        <f>AD9+AF29</f>
        <v>7.6000000000000005</v>
      </c>
      <c r="AG9" s="589"/>
      <c r="AH9" s="578">
        <f>AF9+AH31</f>
        <v>7.6000000000000005</v>
      </c>
      <c r="AI9" s="589"/>
      <c r="AJ9" s="578">
        <f>AH9+AJ33</f>
        <v>7.6000000000000005</v>
      </c>
      <c r="AK9" s="589"/>
      <c r="AL9" s="578">
        <f>AJ9+AL35</f>
        <v>7.6000000000000005</v>
      </c>
      <c r="AM9" s="589"/>
      <c r="AN9" s="578">
        <f>AL9+AN37</f>
        <v>7.6000000000000005</v>
      </c>
      <c r="AO9" s="589"/>
      <c r="AP9" s="578">
        <f>AN9+AP39</f>
        <v>7.6000000000000005</v>
      </c>
      <c r="AQ9" s="579"/>
    </row>
    <row r="10" spans="1:46" s="139" customFormat="1" ht="23.25" customHeight="1">
      <c r="A10" s="603"/>
      <c r="B10" s="144">
        <v>1300</v>
      </c>
      <c r="C10" s="145"/>
      <c r="D10" s="146">
        <f>B10-$P$1</f>
        <v>0</v>
      </c>
      <c r="E10" s="147"/>
      <c r="F10" s="210">
        <f>IF((J5)&lt;=$X$1,$P$1,$P$1+MROUND(ROUNDDOWN((J5-$X$1)*$I$1,-1),50))</f>
        <v>1300</v>
      </c>
      <c r="G10" s="211"/>
      <c r="H10" s="210">
        <f>IF((J7)&lt;=$X$1,$P$1,$P$1+MROUND(ROUNDDOWN((J7-$X$1)*$I$1,-1),50))</f>
        <v>1300</v>
      </c>
      <c r="I10" s="211"/>
      <c r="J10" s="606"/>
      <c r="K10" s="607"/>
      <c r="L10" s="601"/>
      <c r="M10" s="601"/>
      <c r="N10" s="627"/>
      <c r="O10" s="632"/>
      <c r="P10" s="627"/>
      <c r="Q10" s="628"/>
      <c r="R10" s="631"/>
      <c r="S10" s="632"/>
      <c r="T10" s="628"/>
      <c r="U10" s="632"/>
      <c r="V10" s="627"/>
      <c r="W10" s="632"/>
      <c r="X10" s="627"/>
      <c r="Y10" s="632"/>
      <c r="Z10" s="627"/>
      <c r="AA10" s="634"/>
      <c r="AB10" s="636"/>
      <c r="AC10" s="590"/>
      <c r="AD10" s="580"/>
      <c r="AE10" s="590"/>
      <c r="AF10" s="580"/>
      <c r="AG10" s="590"/>
      <c r="AH10" s="580"/>
      <c r="AI10" s="590"/>
      <c r="AJ10" s="580"/>
      <c r="AK10" s="590"/>
      <c r="AL10" s="580"/>
      <c r="AM10" s="590"/>
      <c r="AN10" s="580"/>
      <c r="AO10" s="590"/>
      <c r="AP10" s="580"/>
      <c r="AQ10" s="581"/>
    </row>
    <row r="11" spans="1:46" s="139" customFormat="1" ht="23.25" customHeight="1">
      <c r="A11" s="623" t="s">
        <v>150</v>
      </c>
      <c r="B11" s="140"/>
      <c r="C11" s="141">
        <f>MROUND(ROUNDDOWN(B12*0.8,-1),50)</f>
        <v>1050</v>
      </c>
      <c r="D11" s="142"/>
      <c r="E11" s="143">
        <f>C11-$S$1</f>
        <v>0</v>
      </c>
      <c r="F11" s="184"/>
      <c r="G11" s="165">
        <f>MROUND(ROUNDDOWN(F12*0.8,-1),50)</f>
        <v>1050</v>
      </c>
      <c r="H11" s="184"/>
      <c r="I11" s="165">
        <f>MROUND(ROUNDDOWN(H12*0.8,-1),50)</f>
        <v>1050</v>
      </c>
      <c r="J11" s="184"/>
      <c r="K11" s="188">
        <f t="shared" ref="K11" si="8">ROUND(J12*0.8,-1)</f>
        <v>1040</v>
      </c>
      <c r="L11" s="624" t="s">
        <v>150</v>
      </c>
      <c r="M11" s="605"/>
      <c r="N11" s="601">
        <v>1.3</v>
      </c>
      <c r="O11" s="601"/>
      <c r="P11" s="608">
        <f>N11+P13</f>
        <v>2.5</v>
      </c>
      <c r="Q11" s="613"/>
      <c r="R11" s="615">
        <f>P11+R15</f>
        <v>2.8</v>
      </c>
      <c r="S11" s="609"/>
      <c r="T11" s="613">
        <f>R11+T17</f>
        <v>4</v>
      </c>
      <c r="U11" s="609"/>
      <c r="V11" s="608">
        <f>T11+V19</f>
        <v>5</v>
      </c>
      <c r="W11" s="609"/>
      <c r="X11" s="608">
        <f>V11+X21</f>
        <v>5.9</v>
      </c>
      <c r="Y11" s="609"/>
      <c r="Z11" s="608">
        <f>X11+Z23</f>
        <v>6.5</v>
      </c>
      <c r="AA11" s="617"/>
      <c r="AB11" s="619">
        <f>Z11+AB25</f>
        <v>6.5</v>
      </c>
      <c r="AC11" s="583"/>
      <c r="AD11" s="582">
        <f>AB11+AD27</f>
        <v>6.5</v>
      </c>
      <c r="AE11" s="583"/>
      <c r="AF11" s="582">
        <f>AD11+AF29</f>
        <v>6.5</v>
      </c>
      <c r="AG11" s="583"/>
      <c r="AH11" s="582">
        <f>AF11+AH31</f>
        <v>6.5</v>
      </c>
      <c r="AI11" s="583"/>
      <c r="AJ11" s="582">
        <f>AH11+AJ33</f>
        <v>6.5</v>
      </c>
      <c r="AK11" s="583"/>
      <c r="AL11" s="582">
        <f>AJ11+AL35</f>
        <v>6.5</v>
      </c>
      <c r="AM11" s="583"/>
      <c r="AN11" s="582">
        <f>AL11+AN37</f>
        <v>6.5</v>
      </c>
      <c r="AO11" s="583"/>
      <c r="AP11" s="582">
        <f>AN11+AP39</f>
        <v>6.5</v>
      </c>
      <c r="AQ11" s="587"/>
    </row>
    <row r="12" spans="1:46" s="139" customFormat="1" ht="23.25" customHeight="1">
      <c r="A12" s="603"/>
      <c r="B12" s="144">
        <v>1300</v>
      </c>
      <c r="C12" s="145"/>
      <c r="D12" s="146">
        <f>B12-$P$1</f>
        <v>0</v>
      </c>
      <c r="E12" s="147"/>
      <c r="F12" s="210">
        <f>IF((L5)&lt;=$X$1,$P$1,$P$1+MROUND(ROUNDDOWN((L5-$X$1)*$I$1,-1),50))</f>
        <v>1300</v>
      </c>
      <c r="G12" s="211"/>
      <c r="H12" s="210">
        <f>IF((L7)&lt;=$X$1,$P$1,$P$1+MROUND(ROUNDDOWN((L7-$X$1)*$I$1,-1),50))</f>
        <v>1300</v>
      </c>
      <c r="I12" s="211"/>
      <c r="J12" s="189">
        <f>IF((L9)&lt;=8,P1,P1+ROUND(INT(((L9-8)*I1)),-1))</f>
        <v>1300</v>
      </c>
      <c r="K12" s="190"/>
      <c r="L12" s="606"/>
      <c r="M12" s="607"/>
      <c r="N12" s="601"/>
      <c r="O12" s="601"/>
      <c r="P12" s="610"/>
      <c r="Q12" s="614"/>
      <c r="R12" s="616"/>
      <c r="S12" s="611"/>
      <c r="T12" s="614"/>
      <c r="U12" s="611"/>
      <c r="V12" s="610"/>
      <c r="W12" s="611"/>
      <c r="X12" s="610"/>
      <c r="Y12" s="611"/>
      <c r="Z12" s="610"/>
      <c r="AA12" s="618"/>
      <c r="AB12" s="620"/>
      <c r="AC12" s="585"/>
      <c r="AD12" s="584"/>
      <c r="AE12" s="585"/>
      <c r="AF12" s="584"/>
      <c r="AG12" s="585"/>
      <c r="AH12" s="584"/>
      <c r="AI12" s="585"/>
      <c r="AJ12" s="584"/>
      <c r="AK12" s="585"/>
      <c r="AL12" s="584"/>
      <c r="AM12" s="585"/>
      <c r="AN12" s="584"/>
      <c r="AO12" s="585"/>
      <c r="AP12" s="584"/>
      <c r="AQ12" s="588"/>
    </row>
    <row r="13" spans="1:46" s="139" customFormat="1" ht="23.25" customHeight="1">
      <c r="A13" s="602" t="s">
        <v>89</v>
      </c>
      <c r="B13" s="140"/>
      <c r="C13" s="141">
        <f>MROUND(ROUNDDOWN(B14*0.8,-1),50)</f>
        <v>1050</v>
      </c>
      <c r="D13" s="142"/>
      <c r="E13" s="143">
        <f>C13-$S$1</f>
        <v>0</v>
      </c>
      <c r="F13" s="184"/>
      <c r="G13" s="165">
        <f>MROUND(ROUNDDOWN(F14*0.8,-1),50)</f>
        <v>1050</v>
      </c>
      <c r="H13" s="184"/>
      <c r="I13" s="165">
        <f>MROUND(ROUNDDOWN(H14*0.8,-1),50)</f>
        <v>1050</v>
      </c>
      <c r="J13" s="184"/>
      <c r="K13" s="188">
        <f t="shared" ref="K13:M13" si="9">ROUND(J14*0.8,-1)</f>
        <v>1040</v>
      </c>
      <c r="L13" s="184"/>
      <c r="M13" s="185">
        <f t="shared" si="9"/>
        <v>1040</v>
      </c>
      <c r="N13" s="604" t="s">
        <v>154</v>
      </c>
      <c r="O13" s="605"/>
      <c r="P13" s="601">
        <v>1.2</v>
      </c>
      <c r="Q13" s="637"/>
      <c r="R13" s="629">
        <f>P13+R15</f>
        <v>1.5</v>
      </c>
      <c r="S13" s="630"/>
      <c r="T13" s="626">
        <f>R13+T17</f>
        <v>2.7</v>
      </c>
      <c r="U13" s="630"/>
      <c r="V13" s="625">
        <f>T13+V19</f>
        <v>3.7</v>
      </c>
      <c r="W13" s="630"/>
      <c r="X13" s="625">
        <f>V13+X21</f>
        <v>4.6000000000000005</v>
      </c>
      <c r="Y13" s="630"/>
      <c r="Z13" s="625">
        <f>X13+Z23</f>
        <v>5.2</v>
      </c>
      <c r="AA13" s="633"/>
      <c r="AB13" s="635">
        <f>Z13+AB25</f>
        <v>5.2</v>
      </c>
      <c r="AC13" s="589"/>
      <c r="AD13" s="578">
        <f>AB13+AD27</f>
        <v>5.2</v>
      </c>
      <c r="AE13" s="589"/>
      <c r="AF13" s="578">
        <f>AD13+AF29</f>
        <v>5.2</v>
      </c>
      <c r="AG13" s="589"/>
      <c r="AH13" s="578">
        <f>AF13+AH31</f>
        <v>5.2</v>
      </c>
      <c r="AI13" s="589"/>
      <c r="AJ13" s="578">
        <f>AH13+AJ33</f>
        <v>5.2</v>
      </c>
      <c r="AK13" s="589"/>
      <c r="AL13" s="578">
        <f>AJ13+AL35</f>
        <v>5.2</v>
      </c>
      <c r="AM13" s="589"/>
      <c r="AN13" s="578">
        <f>AL13+AN37</f>
        <v>5.2</v>
      </c>
      <c r="AO13" s="589"/>
      <c r="AP13" s="578">
        <f>AN13+AP39</f>
        <v>5.2</v>
      </c>
      <c r="AQ13" s="579"/>
    </row>
    <row r="14" spans="1:46" s="139" customFormat="1" ht="23.25" customHeight="1" thickBot="1">
      <c r="A14" s="603"/>
      <c r="B14" s="144">
        <v>1300</v>
      </c>
      <c r="C14" s="145"/>
      <c r="D14" s="146">
        <f>B14-$P$1</f>
        <v>0</v>
      </c>
      <c r="E14" s="147"/>
      <c r="F14" s="210">
        <f>IF((N5)&lt;=$X$1,$P$1,$P$1+MROUND(ROUNDDOWN((N5-$X$1)*$I$1,-1),50))</f>
        <v>1300</v>
      </c>
      <c r="G14" s="211"/>
      <c r="H14" s="210">
        <f>IF((N7)&lt;=$X$1,$P$1,$P$1+MROUND(ROUNDDOWN((N7-$X$1)*$I$1,-1),50))</f>
        <v>1300</v>
      </c>
      <c r="I14" s="211"/>
      <c r="J14" s="192">
        <f>IF((N9)&lt;=8,P1,P1+ROUND(INT(((N9-8)*I1)),-1))</f>
        <v>1300</v>
      </c>
      <c r="K14" s="190"/>
      <c r="L14" s="191">
        <f>IF((N11)&lt;=8,P1,P1+ROUND(INT(((N11-8)*I1)),-1))</f>
        <v>1300</v>
      </c>
      <c r="M14" s="187"/>
      <c r="N14" s="606"/>
      <c r="O14" s="607"/>
      <c r="P14" s="661"/>
      <c r="Q14" s="662"/>
      <c r="R14" s="631"/>
      <c r="S14" s="632"/>
      <c r="T14" s="628"/>
      <c r="U14" s="632"/>
      <c r="V14" s="627"/>
      <c r="W14" s="632"/>
      <c r="X14" s="627"/>
      <c r="Y14" s="632"/>
      <c r="Z14" s="627"/>
      <c r="AA14" s="634"/>
      <c r="AB14" s="636"/>
      <c r="AC14" s="590"/>
      <c r="AD14" s="580"/>
      <c r="AE14" s="590"/>
      <c r="AF14" s="580"/>
      <c r="AG14" s="590"/>
      <c r="AH14" s="580"/>
      <c r="AI14" s="590"/>
      <c r="AJ14" s="580"/>
      <c r="AK14" s="590"/>
      <c r="AL14" s="580"/>
      <c r="AM14" s="590"/>
      <c r="AN14" s="580"/>
      <c r="AO14" s="590"/>
      <c r="AP14" s="580"/>
      <c r="AQ14" s="581"/>
    </row>
    <row r="15" spans="1:46" s="139" customFormat="1" ht="23.25" customHeight="1">
      <c r="A15" s="669" t="s">
        <v>155</v>
      </c>
      <c r="B15" s="140"/>
      <c r="C15" s="141">
        <f>MROUND(ROUNDDOWN(B16*0.8,-1),50)</f>
        <v>1050</v>
      </c>
      <c r="D15" s="162"/>
      <c r="E15" s="163">
        <f>C15-$S$1</f>
        <v>0</v>
      </c>
      <c r="F15" s="184"/>
      <c r="G15" s="165">
        <f>MROUND(ROUNDDOWN(F16*0.8,-1),50)</f>
        <v>1050</v>
      </c>
      <c r="H15" s="184"/>
      <c r="I15" s="165">
        <f>MROUND(ROUNDDOWN(H16*0.8,-1),50)</f>
        <v>1050</v>
      </c>
      <c r="J15" s="203"/>
      <c r="K15" s="205">
        <f t="shared" ref="K15:O15" si="10">ROUND(J16*0.8,-1)</f>
        <v>1040</v>
      </c>
      <c r="L15" s="203"/>
      <c r="M15" s="204">
        <f t="shared" si="10"/>
        <v>1040</v>
      </c>
      <c r="N15" s="203"/>
      <c r="O15" s="205">
        <f t="shared" si="10"/>
        <v>1040</v>
      </c>
      <c r="P15" s="670" t="s">
        <v>264</v>
      </c>
      <c r="Q15" s="641"/>
      <c r="R15" s="671">
        <v>0.3</v>
      </c>
      <c r="S15" s="672"/>
      <c r="T15" s="613">
        <f>R15+T17</f>
        <v>1.5</v>
      </c>
      <c r="U15" s="609"/>
      <c r="V15" s="608">
        <f>T15+V19</f>
        <v>2.5</v>
      </c>
      <c r="W15" s="609"/>
      <c r="X15" s="608">
        <f>V15+X21</f>
        <v>3.4</v>
      </c>
      <c r="Y15" s="609"/>
      <c r="Z15" s="608">
        <f>X15+Z23</f>
        <v>4</v>
      </c>
      <c r="AA15" s="617"/>
      <c r="AB15" s="619">
        <f>Z15+AB25</f>
        <v>4</v>
      </c>
      <c r="AC15" s="583"/>
      <c r="AD15" s="582">
        <f>AB15+AD27</f>
        <v>4</v>
      </c>
      <c r="AE15" s="583"/>
      <c r="AF15" s="582">
        <f>AD15+AF29</f>
        <v>4</v>
      </c>
      <c r="AG15" s="583"/>
      <c r="AH15" s="582">
        <f>AF15+AH31</f>
        <v>4</v>
      </c>
      <c r="AI15" s="583"/>
      <c r="AJ15" s="582">
        <f>AH15+AJ33</f>
        <v>4</v>
      </c>
      <c r="AK15" s="583"/>
      <c r="AL15" s="582">
        <f>AJ15+AL35</f>
        <v>4</v>
      </c>
      <c r="AM15" s="583"/>
      <c r="AN15" s="582">
        <f>AL15+AN37</f>
        <v>4</v>
      </c>
      <c r="AO15" s="583"/>
      <c r="AP15" s="582">
        <f>AN15+AP39</f>
        <v>4</v>
      </c>
      <c r="AQ15" s="587"/>
    </row>
    <row r="16" spans="1:46" s="139" customFormat="1" ht="23.25" customHeight="1" thickBot="1">
      <c r="A16" s="638"/>
      <c r="B16" s="282">
        <v>1300</v>
      </c>
      <c r="C16" s="283"/>
      <c r="D16" s="215">
        <f>B16-$P$1</f>
        <v>0</v>
      </c>
      <c r="E16" s="216"/>
      <c r="F16" s="210">
        <f>IF((P5)&lt;=$X$1,$P$1,$P$1+MROUND(ROUNDDOWN((P5-$X$1)*$I$1,-1),50))</f>
        <v>1300</v>
      </c>
      <c r="G16" s="296"/>
      <c r="H16" s="210">
        <f>IF((P7)&lt;=$X$1,$P$1,$P$1+MROUND(ROUNDDOWN((P7-$X$1)*$I$1,-1),50))</f>
        <v>1300</v>
      </c>
      <c r="I16" s="296"/>
      <c r="J16" s="189">
        <f>IF((P9)&lt;=8,P1,P1+ROUND(INT(((P9-8)*I1)),-1))</f>
        <v>1300</v>
      </c>
      <c r="K16" s="218"/>
      <c r="L16" s="186">
        <f>IF((P11)&lt;=8,P1,P1+ROUND(INT(((P11-8)*I1)),-1))</f>
        <v>1300</v>
      </c>
      <c r="M16" s="217"/>
      <c r="N16" s="189">
        <f>IF((P13)&lt;=8,P1,P1+ROUND(INT(((P13-8)*I1)),-1))</f>
        <v>1300</v>
      </c>
      <c r="O16" s="218"/>
      <c r="P16" s="640"/>
      <c r="Q16" s="641"/>
      <c r="R16" s="643"/>
      <c r="S16" s="644"/>
      <c r="T16" s="673"/>
      <c r="U16" s="674"/>
      <c r="V16" s="675"/>
      <c r="W16" s="674"/>
      <c r="X16" s="675"/>
      <c r="Y16" s="674"/>
      <c r="Z16" s="675"/>
      <c r="AA16" s="676"/>
      <c r="AB16" s="620"/>
      <c r="AC16" s="585"/>
      <c r="AD16" s="584"/>
      <c r="AE16" s="585"/>
      <c r="AF16" s="584"/>
      <c r="AG16" s="585"/>
      <c r="AH16" s="584"/>
      <c r="AI16" s="585"/>
      <c r="AJ16" s="584"/>
      <c r="AK16" s="585"/>
      <c r="AL16" s="584"/>
      <c r="AM16" s="585"/>
      <c r="AN16" s="584"/>
      <c r="AO16" s="585"/>
      <c r="AP16" s="584"/>
      <c r="AQ16" s="588"/>
    </row>
    <row r="17" spans="1:43" s="139" customFormat="1" ht="23.25" customHeight="1">
      <c r="A17" s="663" t="s">
        <v>156</v>
      </c>
      <c r="B17" s="284"/>
      <c r="C17" s="285">
        <f>MROUND(ROUNDDOWN(B18*0.8,-1),50)</f>
        <v>1700</v>
      </c>
      <c r="D17" s="286"/>
      <c r="E17" s="287">
        <f>C17-$S$1</f>
        <v>650</v>
      </c>
      <c r="F17" s="288"/>
      <c r="G17" s="297">
        <f>MROUND(ROUNDDOWN(F18*0.8,-1),50)</f>
        <v>1050</v>
      </c>
      <c r="H17" s="288"/>
      <c r="I17" s="297">
        <f>MROUND(ROUNDDOWN(H18*0.8,-1),50)</f>
        <v>1050</v>
      </c>
      <c r="J17" s="288"/>
      <c r="K17" s="290">
        <f t="shared" ref="K17:O17" si="11">ROUND(J18*0.8,-1)</f>
        <v>1040</v>
      </c>
      <c r="L17" s="288"/>
      <c r="M17" s="289">
        <f t="shared" si="11"/>
        <v>1040</v>
      </c>
      <c r="N17" s="288"/>
      <c r="O17" s="290">
        <f t="shared" si="11"/>
        <v>1040</v>
      </c>
      <c r="P17" s="288"/>
      <c r="Q17" s="291">
        <f t="shared" ref="Q17" si="12">ROUND(P18*0.8,-1)</f>
        <v>1040</v>
      </c>
      <c r="R17" s="664" t="s">
        <v>156</v>
      </c>
      <c r="S17" s="655"/>
      <c r="T17" s="657">
        <v>1.2</v>
      </c>
      <c r="U17" s="665"/>
      <c r="V17" s="666">
        <f>T17+V19</f>
        <v>2.2000000000000002</v>
      </c>
      <c r="W17" s="667"/>
      <c r="X17" s="666">
        <f>V17+X21</f>
        <v>3.1</v>
      </c>
      <c r="Y17" s="667"/>
      <c r="Z17" s="666">
        <f>X17+Z23</f>
        <v>3.7</v>
      </c>
      <c r="AA17" s="668"/>
      <c r="AB17" s="635">
        <f>Z17+AB25</f>
        <v>3.7</v>
      </c>
      <c r="AC17" s="589"/>
      <c r="AD17" s="578">
        <f>AB17+AD27</f>
        <v>3.7</v>
      </c>
      <c r="AE17" s="589"/>
      <c r="AF17" s="578">
        <f>AD17+AF29</f>
        <v>3.7</v>
      </c>
      <c r="AG17" s="589"/>
      <c r="AH17" s="578">
        <f>AF17+AH31</f>
        <v>3.7</v>
      </c>
      <c r="AI17" s="589"/>
      <c r="AJ17" s="578">
        <f>AH17+AJ33</f>
        <v>3.7</v>
      </c>
      <c r="AK17" s="589"/>
      <c r="AL17" s="578">
        <f>AJ17+AL35</f>
        <v>3.7</v>
      </c>
      <c r="AM17" s="589"/>
      <c r="AN17" s="578">
        <f>AL17+AN37</f>
        <v>3.7</v>
      </c>
      <c r="AO17" s="589"/>
      <c r="AP17" s="578">
        <f>AN17+AP39</f>
        <v>3.7</v>
      </c>
      <c r="AQ17" s="579"/>
    </row>
    <row r="18" spans="1:43" s="139" customFormat="1" ht="23.25" customHeight="1">
      <c r="A18" s="603"/>
      <c r="B18" s="144">
        <f>$P$1+MROUND(ROUNDDOWN(R4*$I$1,-1),50)</f>
        <v>2150</v>
      </c>
      <c r="C18" s="145"/>
      <c r="D18" s="146">
        <f>B18-$P$1</f>
        <v>850</v>
      </c>
      <c r="E18" s="147"/>
      <c r="F18" s="210">
        <f>IF((R5)&lt;=$X$1,$P$1,$P$1+MROUND(ROUNDDOWN((R5-$X$1)*$I$1,-1),50))</f>
        <v>1300</v>
      </c>
      <c r="G18" s="211"/>
      <c r="H18" s="210">
        <f>IF((R7)&lt;=$X$1,$P$1,$P$1+MROUND(ROUNDDOWN((R7-$X$1)*$I$1,-1),50))</f>
        <v>1300</v>
      </c>
      <c r="I18" s="211"/>
      <c r="J18" s="192">
        <f>IF((R9)&lt;=8,P1,P1+ROUND(INT(((R9-8)*I1)),-1))</f>
        <v>1300</v>
      </c>
      <c r="K18" s="190"/>
      <c r="L18" s="191">
        <f>IF((R11)&lt;=8,P1,P1+ROUND(INT(((R11-8)*I1)),-1))</f>
        <v>1300</v>
      </c>
      <c r="M18" s="187"/>
      <c r="N18" s="192">
        <f>IF((R13)&lt;=8,P1,P1+ROUND(INT(((R13-8)*I1)),-1))</f>
        <v>1300</v>
      </c>
      <c r="O18" s="190"/>
      <c r="P18" s="192">
        <f>IF((R15)&lt;=8,P1,P1+ROUND(INT(((R15-8)*I1)),-1))</f>
        <v>1300</v>
      </c>
      <c r="Q18" s="220"/>
      <c r="R18" s="656"/>
      <c r="S18" s="607"/>
      <c r="T18" s="652"/>
      <c r="U18" s="637"/>
      <c r="V18" s="627"/>
      <c r="W18" s="632"/>
      <c r="X18" s="627"/>
      <c r="Y18" s="632"/>
      <c r="Z18" s="627"/>
      <c r="AA18" s="634"/>
      <c r="AB18" s="636"/>
      <c r="AC18" s="590"/>
      <c r="AD18" s="580"/>
      <c r="AE18" s="590"/>
      <c r="AF18" s="580"/>
      <c r="AG18" s="590"/>
      <c r="AH18" s="580"/>
      <c r="AI18" s="590"/>
      <c r="AJ18" s="580"/>
      <c r="AK18" s="590"/>
      <c r="AL18" s="580"/>
      <c r="AM18" s="590"/>
      <c r="AN18" s="580"/>
      <c r="AO18" s="590"/>
      <c r="AP18" s="580"/>
      <c r="AQ18" s="581"/>
    </row>
    <row r="19" spans="1:43" s="139" customFormat="1" ht="23.25" customHeight="1">
      <c r="A19" s="647" t="s">
        <v>92</v>
      </c>
      <c r="B19" s="140"/>
      <c r="C19" s="141">
        <f>MROUND(ROUNDDOWN(B20*0.8,-1),50)</f>
        <v>1850</v>
      </c>
      <c r="D19" s="162"/>
      <c r="E19" s="163">
        <f>C19-$S$1</f>
        <v>800</v>
      </c>
      <c r="F19" s="184"/>
      <c r="G19" s="165">
        <f>MROUND(ROUNDDOWN(F20*0.8,-1),50)</f>
        <v>1050</v>
      </c>
      <c r="H19" s="184"/>
      <c r="I19" s="165">
        <f>MROUND(ROUNDDOWN(H20*0.8,-1),50)</f>
        <v>1050</v>
      </c>
      <c r="J19" s="203"/>
      <c r="K19" s="205">
        <f t="shared" ref="K19:O19" si="13">ROUND(J20*0.8,-1)</f>
        <v>1040</v>
      </c>
      <c r="L19" s="203"/>
      <c r="M19" s="204">
        <f t="shared" si="13"/>
        <v>1040</v>
      </c>
      <c r="N19" s="203"/>
      <c r="O19" s="205">
        <f t="shared" si="13"/>
        <v>1040</v>
      </c>
      <c r="P19" s="203"/>
      <c r="Q19" s="292">
        <f t="shared" ref="Q19" si="14">ROUND(P20*0.8,-1)</f>
        <v>1040</v>
      </c>
      <c r="R19" s="298"/>
      <c r="S19" s="207">
        <f t="shared" ref="S19" si="15">ROUND(R20*0.8,-1)</f>
        <v>1040</v>
      </c>
      <c r="T19" s="624" t="s">
        <v>157</v>
      </c>
      <c r="U19" s="605"/>
      <c r="V19" s="672">
        <v>1</v>
      </c>
      <c r="W19" s="672"/>
      <c r="X19" s="608">
        <f>V19+X21</f>
        <v>1.9</v>
      </c>
      <c r="Y19" s="609"/>
      <c r="Z19" s="608">
        <f>X19+Z23</f>
        <v>2.5</v>
      </c>
      <c r="AA19" s="617"/>
      <c r="AB19" s="619">
        <f>Z19+AB25</f>
        <v>2.5</v>
      </c>
      <c r="AC19" s="583"/>
      <c r="AD19" s="582">
        <f>AB19+AD27</f>
        <v>2.5</v>
      </c>
      <c r="AE19" s="583"/>
      <c r="AF19" s="582">
        <f>AD19+AF29</f>
        <v>2.5</v>
      </c>
      <c r="AG19" s="583"/>
      <c r="AH19" s="582">
        <f>AF19+AH31</f>
        <v>2.5</v>
      </c>
      <c r="AI19" s="583"/>
      <c r="AJ19" s="582">
        <f>AH19+AJ33</f>
        <v>2.5</v>
      </c>
      <c r="AK19" s="583"/>
      <c r="AL19" s="582">
        <f>AJ19+AL35</f>
        <v>2.5</v>
      </c>
      <c r="AM19" s="583"/>
      <c r="AN19" s="582">
        <f>AL19+AN37</f>
        <v>2.5</v>
      </c>
      <c r="AO19" s="583"/>
      <c r="AP19" s="582">
        <f>AN19+AP39</f>
        <v>2.5</v>
      </c>
      <c r="AQ19" s="587"/>
    </row>
    <row r="20" spans="1:43" s="139" customFormat="1" ht="23.25" customHeight="1">
      <c r="A20" s="603"/>
      <c r="B20" s="144">
        <f>$P$1+MROUND(ROUNDDOWN(T4*$I$1,-1),50)</f>
        <v>2300</v>
      </c>
      <c r="C20" s="145"/>
      <c r="D20" s="146">
        <f>B20-$P$1</f>
        <v>1000</v>
      </c>
      <c r="E20" s="147"/>
      <c r="F20" s="210">
        <f>IF((T5)&lt;=$X$1,$P$1,$P$1+MROUND(ROUNDDOWN((T5-$X$1)*$I$1,-1),50))</f>
        <v>1300</v>
      </c>
      <c r="G20" s="211"/>
      <c r="H20" s="210">
        <f>IF((T7)&lt;=$X$1,$P$1,$P$1+MROUND(ROUNDDOWN((T7-$X$1)*$I$1,-1),50))</f>
        <v>1300</v>
      </c>
      <c r="I20" s="211"/>
      <c r="J20" s="189">
        <f>IF((T9)&lt;=8,P1,P1+ROUND(INT(((T9-8)*I1)),-1))</f>
        <v>1300</v>
      </c>
      <c r="K20" s="190"/>
      <c r="L20" s="186">
        <f>IF((T11)&lt;=8,P1,P1+ROUND(INT(((T11-8)*I1)),-1))</f>
        <v>1300</v>
      </c>
      <c r="M20" s="187"/>
      <c r="N20" s="189">
        <f>IF((T13)&lt;=8,P1,P1+ROUND(INT(((T13-8)*I1)),-1))</f>
        <v>1300</v>
      </c>
      <c r="O20" s="190"/>
      <c r="P20" s="189">
        <f>IF((T15)&lt;=8,P1,P1+ROUND(INT(((T15-8)*I1)),-1))</f>
        <v>1300</v>
      </c>
      <c r="Q20" s="220"/>
      <c r="R20" s="299">
        <f>IF((T17)&lt;=8,P1,P1+ROUND(INT(((T17-8)*I1)),-1))</f>
        <v>1300</v>
      </c>
      <c r="S20" s="209"/>
      <c r="T20" s="606"/>
      <c r="U20" s="607"/>
      <c r="V20" s="601"/>
      <c r="W20" s="601"/>
      <c r="X20" s="610"/>
      <c r="Y20" s="611"/>
      <c r="Z20" s="610"/>
      <c r="AA20" s="618"/>
      <c r="AB20" s="620"/>
      <c r="AC20" s="585"/>
      <c r="AD20" s="584"/>
      <c r="AE20" s="585"/>
      <c r="AF20" s="584"/>
      <c r="AG20" s="585"/>
      <c r="AH20" s="584"/>
      <c r="AI20" s="585"/>
      <c r="AJ20" s="584"/>
      <c r="AK20" s="585"/>
      <c r="AL20" s="584"/>
      <c r="AM20" s="585"/>
      <c r="AN20" s="584"/>
      <c r="AO20" s="585"/>
      <c r="AP20" s="584"/>
      <c r="AQ20" s="588"/>
    </row>
    <row r="21" spans="1:43" s="139" customFormat="1" ht="23.25" customHeight="1">
      <c r="A21" s="623" t="s">
        <v>158</v>
      </c>
      <c r="B21" s="140"/>
      <c r="C21" s="141">
        <f>MROUND(ROUNDDOWN(B22*0.8,-1),50)</f>
        <v>1900</v>
      </c>
      <c r="D21" s="142"/>
      <c r="E21" s="143">
        <f>C21-$S$1</f>
        <v>850</v>
      </c>
      <c r="F21" s="148"/>
      <c r="G21" s="141">
        <f>MROUND(ROUNDDOWN(F22*0.8,-1),50)</f>
        <v>1100</v>
      </c>
      <c r="H21" s="184"/>
      <c r="I21" s="165">
        <f>MROUND(ROUNDDOWN(H22*0.8,-1),50)</f>
        <v>1050</v>
      </c>
      <c r="J21" s="184"/>
      <c r="K21" s="188">
        <f t="shared" ref="K21:Q23" si="16">ROUND(J22*0.8,-1)</f>
        <v>1040</v>
      </c>
      <c r="L21" s="184"/>
      <c r="M21" s="185">
        <f t="shared" si="16"/>
        <v>1040</v>
      </c>
      <c r="N21" s="184"/>
      <c r="O21" s="188">
        <f t="shared" si="16"/>
        <v>1040</v>
      </c>
      <c r="P21" s="184"/>
      <c r="Q21" s="219">
        <f t="shared" ref="Q21" si="17">ROUND(P22*0.8,-1)</f>
        <v>1040</v>
      </c>
      <c r="R21" s="300"/>
      <c r="S21" s="188">
        <f t="shared" ref="S21:AG35" si="18">ROUND(R22*0.8,-1)</f>
        <v>1040</v>
      </c>
      <c r="T21" s="184"/>
      <c r="U21" s="188">
        <f t="shared" ref="U21:AG33" si="19">ROUND(T22*0.8,-1)</f>
        <v>1040</v>
      </c>
      <c r="V21" s="677" t="s">
        <v>158</v>
      </c>
      <c r="W21" s="678"/>
      <c r="X21" s="601">
        <v>0.9</v>
      </c>
      <c r="Y21" s="637"/>
      <c r="Z21" s="625">
        <f>X21+Z23</f>
        <v>1.5</v>
      </c>
      <c r="AA21" s="633"/>
      <c r="AB21" s="635">
        <f>Z21+AB25</f>
        <v>1.5</v>
      </c>
      <c r="AC21" s="589"/>
      <c r="AD21" s="578">
        <f>AB21+AD27</f>
        <v>1.5</v>
      </c>
      <c r="AE21" s="589"/>
      <c r="AF21" s="578">
        <f>AD21+AF29</f>
        <v>1.5</v>
      </c>
      <c r="AG21" s="589"/>
      <c r="AH21" s="578">
        <f>AF21+AH31</f>
        <v>1.5</v>
      </c>
      <c r="AI21" s="589"/>
      <c r="AJ21" s="578">
        <f>AH21+AJ33</f>
        <v>1.5</v>
      </c>
      <c r="AK21" s="589"/>
      <c r="AL21" s="578">
        <f>AJ21+AL35</f>
        <v>1.5</v>
      </c>
      <c r="AM21" s="589"/>
      <c r="AN21" s="578">
        <f>AL21+AN37</f>
        <v>1.5</v>
      </c>
      <c r="AO21" s="589"/>
      <c r="AP21" s="578">
        <f>AN21+AP39</f>
        <v>1.5</v>
      </c>
      <c r="AQ21" s="579"/>
    </row>
    <row r="22" spans="1:43" s="139" customFormat="1" ht="23.25" customHeight="1">
      <c r="A22" s="603"/>
      <c r="B22" s="144">
        <f>$P$1+MROUND(ROUNDDOWN(V4*$I$1,-1),50)</f>
        <v>2400</v>
      </c>
      <c r="C22" s="145"/>
      <c r="D22" s="146">
        <f>B22-$P$1</f>
        <v>1100</v>
      </c>
      <c r="E22" s="147"/>
      <c r="F22" s="149">
        <f>IF((V5)&lt;=$X$1,$P$1,$P$1+MROUND(ROUNDDOWN((V5-$X$1)*$I$1,-1),50))</f>
        <v>1350</v>
      </c>
      <c r="G22" s="150"/>
      <c r="H22" s="210">
        <f>IF((V7)&lt;=$X$1,$P$1,$P$1+MROUND(ROUNDDOWN((V7-$X$1)*$I$1,-1),50))</f>
        <v>1300</v>
      </c>
      <c r="I22" s="211"/>
      <c r="J22" s="189">
        <f>IF((V9)&lt;=8,P1,P1+ROUND(INT(((V9-8)*I1)),-1))</f>
        <v>1300</v>
      </c>
      <c r="K22" s="190"/>
      <c r="L22" s="186">
        <f>IF((V11)&lt;=8,P1,P1+ROUND(INT(((V11-8)*I1)),-1))</f>
        <v>1300</v>
      </c>
      <c r="M22" s="187"/>
      <c r="N22" s="189">
        <f>IF((V13)&lt;=8,P1,P1+ROUND(INT(((V13-8)*I1)),-1))</f>
        <v>1300</v>
      </c>
      <c r="O22" s="190"/>
      <c r="P22" s="189">
        <f>IF((V15)&lt;=8,P1,P1+ROUND(INT(((V15-8)*I1)),-1))</f>
        <v>1300</v>
      </c>
      <c r="Q22" s="220"/>
      <c r="R22" s="301">
        <f>IF((V17)&lt;=8,P1,P1+ROUND(INT(((V17-8)*I1)),-1))</f>
        <v>1300</v>
      </c>
      <c r="S22" s="190"/>
      <c r="T22" s="189">
        <f>IF((V19)&lt;=8,P1,P1+ROUND(INT(((V19-8)*I1)),-1))</f>
        <v>1300</v>
      </c>
      <c r="U22" s="190"/>
      <c r="V22" s="679"/>
      <c r="W22" s="680"/>
      <c r="X22" s="601"/>
      <c r="Y22" s="637"/>
      <c r="Z22" s="627"/>
      <c r="AA22" s="634"/>
      <c r="AB22" s="636"/>
      <c r="AC22" s="590"/>
      <c r="AD22" s="580"/>
      <c r="AE22" s="590"/>
      <c r="AF22" s="580"/>
      <c r="AG22" s="590"/>
      <c r="AH22" s="580"/>
      <c r="AI22" s="590"/>
      <c r="AJ22" s="580"/>
      <c r="AK22" s="590"/>
      <c r="AL22" s="580"/>
      <c r="AM22" s="590"/>
      <c r="AN22" s="580"/>
      <c r="AO22" s="590"/>
      <c r="AP22" s="580"/>
      <c r="AQ22" s="581"/>
    </row>
    <row r="23" spans="1:43" s="139" customFormat="1" ht="23.25" customHeight="1">
      <c r="A23" s="602" t="s">
        <v>93</v>
      </c>
      <c r="B23" s="140"/>
      <c r="C23" s="141">
        <f>MROUND(ROUNDDOWN(B24*0.8,-1),50)</f>
        <v>2000</v>
      </c>
      <c r="D23" s="142"/>
      <c r="E23" s="143">
        <f>C23-$S$1</f>
        <v>950</v>
      </c>
      <c r="F23" s="148"/>
      <c r="G23" s="141">
        <f>MROUND(ROUNDDOWN(F24*0.8,-1),50)</f>
        <v>1150</v>
      </c>
      <c r="H23" s="184"/>
      <c r="I23" s="165">
        <f>MROUND(ROUNDDOWN(H24*0.8,-1),50)</f>
        <v>1050</v>
      </c>
      <c r="J23" s="184"/>
      <c r="K23" s="188">
        <f t="shared" ref="K23:Q25" si="20">ROUND(J24*0.8,-1)</f>
        <v>1040</v>
      </c>
      <c r="L23" s="184"/>
      <c r="M23" s="185">
        <f t="shared" si="20"/>
        <v>1040</v>
      </c>
      <c r="N23" s="184"/>
      <c r="O23" s="188">
        <f t="shared" si="20"/>
        <v>1040</v>
      </c>
      <c r="P23" s="184"/>
      <c r="Q23" s="219">
        <f t="shared" si="16"/>
        <v>1040</v>
      </c>
      <c r="R23" s="300"/>
      <c r="S23" s="188">
        <f t="shared" ref="S23:AG37" si="21">ROUND(R24*0.8,-1)</f>
        <v>1040</v>
      </c>
      <c r="T23" s="184"/>
      <c r="U23" s="188">
        <f t="shared" si="18"/>
        <v>1040</v>
      </c>
      <c r="V23" s="184"/>
      <c r="W23" s="188">
        <f t="shared" si="19"/>
        <v>1040</v>
      </c>
      <c r="X23" s="604" t="s">
        <v>159</v>
      </c>
      <c r="Y23" s="605"/>
      <c r="Z23" s="601">
        <v>0.6</v>
      </c>
      <c r="AA23" s="659"/>
      <c r="AB23" s="619">
        <f>Z23+AB25</f>
        <v>0.6</v>
      </c>
      <c r="AC23" s="583"/>
      <c r="AD23" s="582">
        <f>AB23+AD27</f>
        <v>0.6</v>
      </c>
      <c r="AE23" s="583"/>
      <c r="AF23" s="582">
        <f>AD23+AF29</f>
        <v>0.6</v>
      </c>
      <c r="AG23" s="583"/>
      <c r="AH23" s="582">
        <f>AF23+AH31</f>
        <v>0.6</v>
      </c>
      <c r="AI23" s="583"/>
      <c r="AJ23" s="582">
        <f>AH23+AJ33</f>
        <v>0.6</v>
      </c>
      <c r="AK23" s="583"/>
      <c r="AL23" s="582">
        <f>AJ23+AL35</f>
        <v>0.6</v>
      </c>
      <c r="AM23" s="583"/>
      <c r="AN23" s="582">
        <f>AL23+AN37</f>
        <v>0.6</v>
      </c>
      <c r="AO23" s="583"/>
      <c r="AP23" s="582">
        <f>AN23+AP39</f>
        <v>0.6</v>
      </c>
      <c r="AQ23" s="587"/>
    </row>
    <row r="24" spans="1:43" s="139" customFormat="1" ht="23.25" customHeight="1">
      <c r="A24" s="603"/>
      <c r="B24" s="144">
        <f>$P$1+MROUND(ROUNDDOWN(X4*$I$1,-1),50)</f>
        <v>2500</v>
      </c>
      <c r="C24" s="145"/>
      <c r="D24" s="146">
        <f>B24-$P$1</f>
        <v>1200</v>
      </c>
      <c r="E24" s="147"/>
      <c r="F24" s="149">
        <f>IF((X5)&lt;=$X$1,$P$1,$P$1+MROUND(ROUNDDOWN((X5-$X$1)*$I$1,-1),50))</f>
        <v>1450</v>
      </c>
      <c r="G24" s="150"/>
      <c r="H24" s="210">
        <f>IF((X7)&lt;=$X$1,$P$1,$P$1+MROUND(ROUNDDOWN((X7-$X$1)*$I$1,-1),50))</f>
        <v>1300</v>
      </c>
      <c r="I24" s="211"/>
      <c r="J24" s="189">
        <f>IF((X9)&lt;=8,P1,P1+ROUND(INT(((X9-8)*I1)),-1))</f>
        <v>1300</v>
      </c>
      <c r="K24" s="190"/>
      <c r="L24" s="186">
        <f>IF((X11)&lt;=8,P1,P1+ROUND(INT(((X11-8)*I1)),-1))</f>
        <v>1300</v>
      </c>
      <c r="M24" s="187"/>
      <c r="N24" s="189">
        <f>IF((X13)&lt;=8,P1,P1+ROUND(INT(((X13-8)*I1)),-1))</f>
        <v>1300</v>
      </c>
      <c r="O24" s="190"/>
      <c r="P24" s="189">
        <f>IF((X15)&lt;=8,P1,P1+ROUND(INT(((X15-8)*I1)),-1))</f>
        <v>1300</v>
      </c>
      <c r="Q24" s="220"/>
      <c r="R24" s="301">
        <f>IF((X17)&lt;=8,P1,P1+ROUND(INT(((X17-8)*I1)),-1))</f>
        <v>1300</v>
      </c>
      <c r="S24" s="190"/>
      <c r="T24" s="189">
        <f>IF((X19)&lt;=8,P1,P1+ROUND(INT(((X19-8)*I1)),-1))</f>
        <v>1300</v>
      </c>
      <c r="U24" s="190"/>
      <c r="V24" s="189">
        <f>IF((X21)&lt;=8,P1,P1+ROUND(INT(((X21-8)*I1)),-1))</f>
        <v>1300</v>
      </c>
      <c r="W24" s="190"/>
      <c r="X24" s="606"/>
      <c r="Y24" s="607"/>
      <c r="Z24" s="601"/>
      <c r="AA24" s="659"/>
      <c r="AB24" s="620"/>
      <c r="AC24" s="585"/>
      <c r="AD24" s="584"/>
      <c r="AE24" s="585"/>
      <c r="AF24" s="584"/>
      <c r="AG24" s="585"/>
      <c r="AH24" s="584"/>
      <c r="AI24" s="585"/>
      <c r="AJ24" s="584"/>
      <c r="AK24" s="585"/>
      <c r="AL24" s="584"/>
      <c r="AM24" s="585"/>
      <c r="AN24" s="584"/>
      <c r="AO24" s="585"/>
      <c r="AP24" s="584"/>
      <c r="AQ24" s="588"/>
    </row>
    <row r="25" spans="1:43" s="139" customFormat="1" ht="23.25" customHeight="1">
      <c r="A25" s="602" t="s">
        <v>94</v>
      </c>
      <c r="B25" s="140"/>
      <c r="C25" s="141">
        <f>MROUND(ROUNDDOWN(B26*0.8,-1),50)</f>
        <v>2100</v>
      </c>
      <c r="D25" s="142"/>
      <c r="E25" s="143">
        <f>C25-$S$1</f>
        <v>1050</v>
      </c>
      <c r="F25" s="148"/>
      <c r="G25" s="141">
        <f>MROUND(ROUNDDOWN(F26*0.8,-1),50)</f>
        <v>1250</v>
      </c>
      <c r="H25" s="148"/>
      <c r="I25" s="141">
        <f>MROUND(ROUNDDOWN(H26*0.8,-1),50)</f>
        <v>1100</v>
      </c>
      <c r="J25" s="184"/>
      <c r="K25" s="141">
        <f>MROUND(ROUNDDOWN(J26*0.8,-1),50)</f>
        <v>1050</v>
      </c>
      <c r="L25" s="184"/>
      <c r="M25" s="185">
        <f t="shared" ref="M25:Q27" si="22">ROUND(L26*0.8,-1)</f>
        <v>1040</v>
      </c>
      <c r="N25" s="184"/>
      <c r="O25" s="188">
        <f t="shared" si="22"/>
        <v>1040</v>
      </c>
      <c r="P25" s="184"/>
      <c r="Q25" s="219">
        <f t="shared" si="20"/>
        <v>1040</v>
      </c>
      <c r="R25" s="300"/>
      <c r="S25" s="188">
        <f t="shared" ref="S25:AG39" si="23">ROUND(R26*0.8,-1)</f>
        <v>1040</v>
      </c>
      <c r="T25" s="184"/>
      <c r="U25" s="188">
        <f t="shared" si="21"/>
        <v>1040</v>
      </c>
      <c r="V25" s="184"/>
      <c r="W25" s="188">
        <f t="shared" si="18"/>
        <v>1040</v>
      </c>
      <c r="X25" s="184"/>
      <c r="Y25" s="188">
        <f t="shared" si="19"/>
        <v>1040</v>
      </c>
      <c r="Z25" s="681" t="s">
        <v>160</v>
      </c>
      <c r="AA25" s="682"/>
      <c r="AB25" s="652"/>
      <c r="AC25" s="601"/>
      <c r="AD25" s="578">
        <f>AB25+AD27</f>
        <v>0</v>
      </c>
      <c r="AE25" s="589"/>
      <c r="AF25" s="578">
        <f>AD25+AF29</f>
        <v>0</v>
      </c>
      <c r="AG25" s="589"/>
      <c r="AH25" s="578">
        <f>AF25+AH31</f>
        <v>0</v>
      </c>
      <c r="AI25" s="589"/>
      <c r="AJ25" s="578">
        <f>AH25+AJ33</f>
        <v>0</v>
      </c>
      <c r="AK25" s="589"/>
      <c r="AL25" s="578">
        <f>AJ25+AL35</f>
        <v>0</v>
      </c>
      <c r="AM25" s="589"/>
      <c r="AN25" s="578">
        <f>AL25+AN37</f>
        <v>0</v>
      </c>
      <c r="AO25" s="589"/>
      <c r="AP25" s="578">
        <f>AN25+AP39</f>
        <v>0</v>
      </c>
      <c r="AQ25" s="579"/>
    </row>
    <row r="26" spans="1:43" s="139" customFormat="1" ht="23.25" customHeight="1" thickBot="1">
      <c r="A26" s="648"/>
      <c r="B26" s="152">
        <f>$P$1+MROUND(ROUNDDOWN(Z4*$I$1,-1),50)</f>
        <v>2600</v>
      </c>
      <c r="C26" s="153"/>
      <c r="D26" s="154">
        <f>B26-$P$1</f>
        <v>1300</v>
      </c>
      <c r="E26" s="155"/>
      <c r="F26" s="159">
        <f>IF((Z5)&lt;=$X$1,$P$1,$P$1+MROUND(ROUNDDOWN((Z5-$X$1)*$I$1,-1),50))</f>
        <v>1550</v>
      </c>
      <c r="G26" s="160"/>
      <c r="H26" s="159">
        <f>IF((Z7)&lt;=$X$1,$P$1,$P$1+MROUND(ROUNDDOWN((Z7-$X$1)*$I$1,-1),50))</f>
        <v>1350</v>
      </c>
      <c r="I26" s="160"/>
      <c r="J26" s="159">
        <f>IF((Z9)&lt;=$X$1,$P$1,$P$1+MROUND(ROUNDDOWN((Z9-$X$1)*$I$1,-1),50))</f>
        <v>1300</v>
      </c>
      <c r="K26" s="196"/>
      <c r="L26" s="193">
        <f>IF((Z11)&lt;=8,P1,P1+ROUND(INT(((Z11-8)*I1)),-1))</f>
        <v>1300</v>
      </c>
      <c r="M26" s="194"/>
      <c r="N26" s="195">
        <f>IF((Z13)&lt;=8,P1,P1+ROUND(INT(((Z13-8)*I1)),-1))</f>
        <v>1300</v>
      </c>
      <c r="O26" s="196"/>
      <c r="P26" s="195">
        <f>IF((Z15)&lt;=8,P1,P1+ROUND(INT(((Z15-8)*I1)),-1))</f>
        <v>1300</v>
      </c>
      <c r="Q26" s="293"/>
      <c r="R26" s="295">
        <f>IF((Z17)&lt;=8,P1,P1+ROUND(INT(((Z17-8)*I1)),-1))</f>
        <v>1300</v>
      </c>
      <c r="S26" s="196"/>
      <c r="T26" s="195">
        <f>IF((Z19)&lt;=8,P1,P1+ROUND(INT(((Z19-8)*I1)),-1))</f>
        <v>1300</v>
      </c>
      <c r="U26" s="196"/>
      <c r="V26" s="195">
        <f>IF((Z21)&lt;=8,P1,P1+ROUND(INT(((Z21-8)*I1)),-1))</f>
        <v>1300</v>
      </c>
      <c r="W26" s="196"/>
      <c r="X26" s="195">
        <f>IF((Z23)&lt;=8,P1,P1+ROUND(INT(((Z23-8)*I1)),-1))</f>
        <v>1300</v>
      </c>
      <c r="Y26" s="196"/>
      <c r="Z26" s="683"/>
      <c r="AA26" s="684"/>
      <c r="AB26" s="652"/>
      <c r="AC26" s="601"/>
      <c r="AD26" s="580"/>
      <c r="AE26" s="590"/>
      <c r="AF26" s="580"/>
      <c r="AG26" s="590"/>
      <c r="AH26" s="580"/>
      <c r="AI26" s="590"/>
      <c r="AJ26" s="580"/>
      <c r="AK26" s="590"/>
      <c r="AL26" s="580"/>
      <c r="AM26" s="590"/>
      <c r="AN26" s="580"/>
      <c r="AO26" s="590"/>
      <c r="AP26" s="580"/>
      <c r="AQ26" s="581"/>
    </row>
    <row r="27" spans="1:43" s="12" customFormat="1" ht="23.25" hidden="1" customHeight="1">
      <c r="A27" s="497">
        <f>AB27</f>
        <v>0</v>
      </c>
      <c r="B27" s="112"/>
      <c r="C27" s="113">
        <f>MROUND(ROUNDDOWN(B28*0.8,-1),50)</f>
        <v>2100</v>
      </c>
      <c r="D27" s="70"/>
      <c r="E27" s="71">
        <f>C27-$S$1</f>
        <v>1050</v>
      </c>
      <c r="F27" s="34"/>
      <c r="G27" s="35">
        <f t="shared" ref="G27:Q29" si="24">ROUND(F28*0.8,-1)</f>
        <v>1230</v>
      </c>
      <c r="H27" s="114"/>
      <c r="I27" s="113">
        <f>MROUND(ROUNDDOWN(H28*0.8,-1),50)</f>
        <v>1100</v>
      </c>
      <c r="J27" s="34"/>
      <c r="K27" s="33">
        <f t="shared" si="24"/>
        <v>1040</v>
      </c>
      <c r="L27" s="34"/>
      <c r="M27" s="35">
        <f t="shared" si="24"/>
        <v>1040</v>
      </c>
      <c r="N27" s="34"/>
      <c r="O27" s="33">
        <f t="shared" si="24"/>
        <v>1040</v>
      </c>
      <c r="P27" s="34"/>
      <c r="Q27" s="33">
        <f t="shared" si="22"/>
        <v>1040</v>
      </c>
      <c r="R27" s="34"/>
      <c r="S27" s="33">
        <f t="shared" ref="S27:AG41" si="25">ROUND(R28*0.8,-1)</f>
        <v>1040</v>
      </c>
      <c r="T27" s="61"/>
      <c r="U27" s="69">
        <f t="shared" si="23"/>
        <v>1040</v>
      </c>
      <c r="V27" s="61"/>
      <c r="W27" s="69">
        <f t="shared" si="21"/>
        <v>1040</v>
      </c>
      <c r="X27" s="34"/>
      <c r="Y27" s="33">
        <f t="shared" si="18"/>
        <v>1040</v>
      </c>
      <c r="Z27" s="34"/>
      <c r="AA27" s="33">
        <f t="shared" si="19"/>
        <v>1040</v>
      </c>
      <c r="AB27" s="463"/>
      <c r="AC27" s="464"/>
      <c r="AD27" s="467"/>
      <c r="AE27" s="496"/>
      <c r="AF27" s="483">
        <f>AD27+AF29</f>
        <v>0</v>
      </c>
      <c r="AG27" s="484"/>
      <c r="AH27" s="483">
        <f>AF27+AH31</f>
        <v>0</v>
      </c>
      <c r="AI27" s="484"/>
      <c r="AJ27" s="483">
        <f>AH27+AJ33</f>
        <v>0</v>
      </c>
      <c r="AK27" s="484"/>
      <c r="AL27" s="483">
        <f>AJ27+AL35</f>
        <v>0</v>
      </c>
      <c r="AM27" s="484"/>
      <c r="AN27" s="483">
        <f>AL27+AN37</f>
        <v>0</v>
      </c>
      <c r="AO27" s="484"/>
      <c r="AP27" s="483">
        <f>AN27+AP39</f>
        <v>0</v>
      </c>
      <c r="AQ27" s="487"/>
    </row>
    <row r="28" spans="1:43" s="12" customFormat="1" ht="23.25" hidden="1" customHeight="1">
      <c r="A28" s="462"/>
      <c r="B28" s="106">
        <f>$P$1+MROUND(ROUNDDOWN(AB4*$I$1,-1),50)</f>
        <v>2600</v>
      </c>
      <c r="C28" s="107"/>
      <c r="D28" s="48">
        <f>B28-$P$1</f>
        <v>1300</v>
      </c>
      <c r="E28" s="49"/>
      <c r="F28" s="27">
        <f>IF((AB5)&lt;=8,P1,P1+ROUND(INT(((AB5-8)*I1)),-1))</f>
        <v>1540</v>
      </c>
      <c r="G28" s="28"/>
      <c r="H28" s="109">
        <f>IF((AB7)&lt;=$X$1,$P$1,$P$1+MROUND(ROUNDDOWN((AB7-$X$1)*$I$1,-1),50))</f>
        <v>1350</v>
      </c>
      <c r="I28" s="110"/>
      <c r="J28" s="30">
        <f>IF((AB9)&lt;=8,P1,P1+ROUND(INT(((AB9-8)*I1)),-1))</f>
        <v>1300</v>
      </c>
      <c r="K28" s="24"/>
      <c r="L28" s="27">
        <f>IF((AB11)&lt;=8,P1,P1+ROUND(INT(((AB11-8)*I1)),-1))</f>
        <v>1300</v>
      </c>
      <c r="M28" s="28"/>
      <c r="N28" s="30">
        <f>IF((AB13)&lt;=8,P1,P1+ROUND(INT(((AB13-8)*I1)),-1))</f>
        <v>1300</v>
      </c>
      <c r="O28" s="24"/>
      <c r="P28" s="30">
        <f>IF((AB15)&lt;=8,P1,P1+ROUND(INT(((AB15-8)*I1)),-1))</f>
        <v>1300</v>
      </c>
      <c r="Q28" s="24"/>
      <c r="R28" s="30">
        <f>IF((AB17)&lt;=8,P1,P1+ROUND(INT(((AB17-8)*I1)),-1))</f>
        <v>1300</v>
      </c>
      <c r="S28" s="24"/>
      <c r="T28" s="54">
        <f>IF((AB19)&lt;=8,P1,P1+ROUND(INT(((AB19-8)*I1)),-1))</f>
        <v>1300</v>
      </c>
      <c r="U28" s="45"/>
      <c r="V28" s="54">
        <f>IF((AB21)&lt;=8,P1,P1+ROUND(INT(((AB21-8)*I1)),-1))</f>
        <v>1300</v>
      </c>
      <c r="W28" s="45"/>
      <c r="X28" s="30">
        <f>IF((AB23)&lt;=8,P1,P1+ROUND(INT(((AB23-8)*I1)),-1))</f>
        <v>1300</v>
      </c>
      <c r="Y28" s="24"/>
      <c r="Z28" s="30">
        <f>IF((AB25)&lt;=8,P1,P1+ROUND(INT(((AB25-8)*I1)),-1))</f>
        <v>1300</v>
      </c>
      <c r="AA28" s="24"/>
      <c r="AB28" s="465"/>
      <c r="AC28" s="466"/>
      <c r="AD28" s="467"/>
      <c r="AE28" s="496"/>
      <c r="AF28" s="485"/>
      <c r="AG28" s="486"/>
      <c r="AH28" s="485"/>
      <c r="AI28" s="486"/>
      <c r="AJ28" s="485"/>
      <c r="AK28" s="486"/>
      <c r="AL28" s="485"/>
      <c r="AM28" s="486"/>
      <c r="AN28" s="485"/>
      <c r="AO28" s="486"/>
      <c r="AP28" s="485"/>
      <c r="AQ28" s="488"/>
    </row>
    <row r="29" spans="1:43" s="12" customFormat="1" ht="23.25" hidden="1" customHeight="1">
      <c r="A29" s="461">
        <f>AD29</f>
        <v>0</v>
      </c>
      <c r="B29" s="104"/>
      <c r="C29" s="105">
        <f>MROUND(ROUNDDOWN(B30*0.8,-1),50)</f>
        <v>2100</v>
      </c>
      <c r="D29" s="46"/>
      <c r="E29" s="47">
        <f>C29-$S$1</f>
        <v>1050</v>
      </c>
      <c r="F29" s="25"/>
      <c r="G29" s="26">
        <f t="shared" ref="G29:Q31" si="26">ROUND(F30*0.8,-1)</f>
        <v>1230</v>
      </c>
      <c r="H29" s="108"/>
      <c r="I29" s="105">
        <f>MROUND(ROUNDDOWN(H30*0.8,-1),50)</f>
        <v>1100</v>
      </c>
      <c r="J29" s="25"/>
      <c r="K29" s="22">
        <f t="shared" si="26"/>
        <v>1040</v>
      </c>
      <c r="L29" s="25"/>
      <c r="M29" s="26">
        <f t="shared" si="26"/>
        <v>1040</v>
      </c>
      <c r="N29" s="25"/>
      <c r="O29" s="22">
        <f t="shared" si="26"/>
        <v>1040</v>
      </c>
      <c r="P29" s="25"/>
      <c r="Q29" s="22">
        <f t="shared" si="24"/>
        <v>1040</v>
      </c>
      <c r="R29" s="25"/>
      <c r="S29" s="22">
        <f t="shared" ref="S29:AE41" si="27">ROUND(R30*0.8,-1)</f>
        <v>1040</v>
      </c>
      <c r="T29" s="50"/>
      <c r="U29" s="44">
        <f t="shared" si="25"/>
        <v>1040</v>
      </c>
      <c r="V29" s="50"/>
      <c r="W29" s="44">
        <f t="shared" si="23"/>
        <v>1040</v>
      </c>
      <c r="X29" s="25"/>
      <c r="Y29" s="22">
        <f t="shared" si="21"/>
        <v>1040</v>
      </c>
      <c r="Z29" s="25"/>
      <c r="AA29" s="22">
        <f t="shared" si="18"/>
        <v>1040</v>
      </c>
      <c r="AB29" s="14"/>
      <c r="AC29" s="11">
        <f t="shared" si="19"/>
        <v>1040</v>
      </c>
      <c r="AD29" s="463"/>
      <c r="AE29" s="464"/>
      <c r="AF29" s="495"/>
      <c r="AG29" s="495"/>
      <c r="AH29" s="489">
        <f>AF29+AH31</f>
        <v>0</v>
      </c>
      <c r="AI29" s="493"/>
      <c r="AJ29" s="489">
        <f>AH29+AJ33</f>
        <v>0</v>
      </c>
      <c r="AK29" s="493"/>
      <c r="AL29" s="489">
        <f>AJ29+AL35</f>
        <v>0</v>
      </c>
      <c r="AM29" s="493"/>
      <c r="AN29" s="489">
        <f>AL29+AN37</f>
        <v>0</v>
      </c>
      <c r="AO29" s="493"/>
      <c r="AP29" s="489">
        <f>AN29+AP39</f>
        <v>0</v>
      </c>
      <c r="AQ29" s="490"/>
    </row>
    <row r="30" spans="1:43" s="12" customFormat="1" ht="23.25" hidden="1" customHeight="1">
      <c r="A30" s="462"/>
      <c r="B30" s="106">
        <f>$P$1+MROUND(ROUNDDOWN(AD4*$I$1,-1),50)</f>
        <v>2600</v>
      </c>
      <c r="C30" s="107"/>
      <c r="D30" s="48">
        <f>B30-$P$1</f>
        <v>1300</v>
      </c>
      <c r="E30" s="49"/>
      <c r="F30" s="27">
        <f>IF((AD5)&lt;=8,P1,P1+ROUND(INT(((AD5-8)*I1)),-1))</f>
        <v>1540</v>
      </c>
      <c r="G30" s="28"/>
      <c r="H30" s="27">
        <f>IF((AD7)&lt;=8,P1,P1+ROUND(INT(((AD7-8)*I1)),-1))</f>
        <v>1370</v>
      </c>
      <c r="I30" s="28"/>
      <c r="J30" s="30">
        <f>IF((AD9)&lt;=8,P1,P1+ROUND(INT(((AD9-8)*I1)),-1))</f>
        <v>1300</v>
      </c>
      <c r="K30" s="24"/>
      <c r="L30" s="27">
        <f>IF((AD11)&lt;=8,P1,P1+ROUND(INT(((AD11-8)*I1)),-1))</f>
        <v>1300</v>
      </c>
      <c r="M30" s="28"/>
      <c r="N30" s="30">
        <f>IF((AD13)&lt;=8,P1,P1+ROUND(INT(((AD13-8)*I1)),-1))</f>
        <v>1300</v>
      </c>
      <c r="O30" s="24"/>
      <c r="P30" s="30">
        <f>IF((AD15)&lt;=8,P1,P1+ROUND(INT(((AD15-8)*I1)),-1))</f>
        <v>1300</v>
      </c>
      <c r="Q30" s="24"/>
      <c r="R30" s="30">
        <f>IF((AD17)&lt;=8,P1,P1+ROUND(INT(((AD17-8)*I1)),-1))</f>
        <v>1300</v>
      </c>
      <c r="S30" s="24"/>
      <c r="T30" s="54">
        <f>IF((AD19)&lt;=8,P1,P1+ROUND(INT(((AD19-8)*I1)),-1))</f>
        <v>1300</v>
      </c>
      <c r="U30" s="45"/>
      <c r="V30" s="54">
        <f>IF((AD21)&lt;=8,P1,P1+ROUND(INT(((AD21-8)*I1)),-1))</f>
        <v>1300</v>
      </c>
      <c r="W30" s="45"/>
      <c r="X30" s="30">
        <f>IF((AD23)&lt;=8,P1,P1+ROUND(INT(((AD23-8)*I1)),-1))</f>
        <v>1300</v>
      </c>
      <c r="Y30" s="24"/>
      <c r="Z30" s="30">
        <f>IF((AD25)&lt;=8,P1,P1+ROUND(INT(((AD25-8)*I1)),-1))</f>
        <v>1300</v>
      </c>
      <c r="AA30" s="24"/>
      <c r="AB30" s="17">
        <f>IF((AD27)&lt;=8,P1,P1+ROUND(INT(((AD27-8)*I1)),-1))</f>
        <v>1300</v>
      </c>
      <c r="AC30" s="13"/>
      <c r="AD30" s="465"/>
      <c r="AE30" s="466"/>
      <c r="AF30" s="467"/>
      <c r="AG30" s="467"/>
      <c r="AH30" s="491"/>
      <c r="AI30" s="494"/>
      <c r="AJ30" s="491"/>
      <c r="AK30" s="494"/>
      <c r="AL30" s="491"/>
      <c r="AM30" s="494"/>
      <c r="AN30" s="491"/>
      <c r="AO30" s="494"/>
      <c r="AP30" s="491"/>
      <c r="AQ30" s="492"/>
    </row>
    <row r="31" spans="1:43" s="12" customFormat="1" ht="23.25" hidden="1" customHeight="1">
      <c r="A31" s="461">
        <f>AF31</f>
        <v>0</v>
      </c>
      <c r="B31" s="104"/>
      <c r="C31" s="105">
        <f>MROUND(ROUNDDOWN(B32*0.8,-1),50)</f>
        <v>2100</v>
      </c>
      <c r="D31" s="46"/>
      <c r="E31" s="47">
        <f>C31-$S$1</f>
        <v>1050</v>
      </c>
      <c r="F31" s="25"/>
      <c r="G31" s="26">
        <f t="shared" ref="G31:Q33" si="28">ROUND(F32*0.8,-1)</f>
        <v>1230</v>
      </c>
      <c r="H31" s="25"/>
      <c r="I31" s="26">
        <f t="shared" si="28"/>
        <v>1100</v>
      </c>
      <c r="J31" s="25"/>
      <c r="K31" s="22">
        <f t="shared" si="28"/>
        <v>1040</v>
      </c>
      <c r="L31" s="25"/>
      <c r="M31" s="26">
        <f t="shared" si="28"/>
        <v>1040</v>
      </c>
      <c r="N31" s="25"/>
      <c r="O31" s="22">
        <f t="shared" si="28"/>
        <v>1040</v>
      </c>
      <c r="P31" s="25"/>
      <c r="Q31" s="22">
        <f t="shared" si="26"/>
        <v>1040</v>
      </c>
      <c r="R31" s="25"/>
      <c r="S31" s="22">
        <f t="shared" ref="S31:AC41" si="29">ROUND(R32*0.8,-1)</f>
        <v>1040</v>
      </c>
      <c r="T31" s="50"/>
      <c r="U31" s="44">
        <f t="shared" si="27"/>
        <v>1040</v>
      </c>
      <c r="V31" s="50"/>
      <c r="W31" s="44">
        <f t="shared" si="25"/>
        <v>1040</v>
      </c>
      <c r="X31" s="25"/>
      <c r="Y31" s="22">
        <f t="shared" si="23"/>
        <v>1040</v>
      </c>
      <c r="Z31" s="25"/>
      <c r="AA31" s="22">
        <f t="shared" si="21"/>
        <v>1040</v>
      </c>
      <c r="AB31" s="14"/>
      <c r="AC31" s="11">
        <f t="shared" si="18"/>
        <v>1040</v>
      </c>
      <c r="AD31" s="14"/>
      <c r="AE31" s="11">
        <f t="shared" si="19"/>
        <v>1040</v>
      </c>
      <c r="AF31" s="463"/>
      <c r="AG31" s="464"/>
      <c r="AH31" s="467"/>
      <c r="AI31" s="467"/>
      <c r="AJ31" s="483">
        <f>AH31+AJ33</f>
        <v>0</v>
      </c>
      <c r="AK31" s="484"/>
      <c r="AL31" s="483">
        <f>AJ31+AL35</f>
        <v>0</v>
      </c>
      <c r="AM31" s="484"/>
      <c r="AN31" s="483">
        <f>AL31+AN37</f>
        <v>0</v>
      </c>
      <c r="AO31" s="484"/>
      <c r="AP31" s="483">
        <f>AN31+AP39</f>
        <v>0</v>
      </c>
      <c r="AQ31" s="487"/>
    </row>
    <row r="32" spans="1:43" s="12" customFormat="1" ht="23.25" hidden="1" customHeight="1">
      <c r="A32" s="462"/>
      <c r="B32" s="106">
        <f>$P$1+MROUND(ROUNDDOWN(AF4*$I$1,-1),50)</f>
        <v>2600</v>
      </c>
      <c r="C32" s="107"/>
      <c r="D32" s="48">
        <f>B32-$P$1</f>
        <v>1300</v>
      </c>
      <c r="E32" s="49"/>
      <c r="F32" s="27">
        <f>IF((AF5)&lt;=8,P1,P1+ROUND(INT(((AF5-8)*I1)),-1))</f>
        <v>1540</v>
      </c>
      <c r="G32" s="28"/>
      <c r="H32" s="27">
        <f>IF((AF7)&lt;=8,P1,P1+ROUND(INT(((AF7-8)*I1)),-1))</f>
        <v>1370</v>
      </c>
      <c r="I32" s="28"/>
      <c r="J32" s="30">
        <f>IF((AF9)&lt;=8,P1,P1+ROUND(INT(((AF9-8)*I1)),-1))</f>
        <v>1300</v>
      </c>
      <c r="K32" s="24"/>
      <c r="L32" s="27">
        <f>IF((AF11)&lt;=8,P1,P1+ROUND(INT(((AF11-8)*I1)),-1))</f>
        <v>1300</v>
      </c>
      <c r="M32" s="28"/>
      <c r="N32" s="30">
        <f>IF((AF13)&lt;=8,P1,P1+ROUND(INT(((AF13-8)*I1)),-1))</f>
        <v>1300</v>
      </c>
      <c r="O32" s="24"/>
      <c r="P32" s="30">
        <f>IF((AF15)&lt;=8,P1,P1+ROUND(INT(((AF15-8)*I1)),-1))</f>
        <v>1300</v>
      </c>
      <c r="Q32" s="24"/>
      <c r="R32" s="30">
        <f>IF((AF17)&lt;=8,P1,P1+ROUND(INT(((AF17-8)*I1)),-1))</f>
        <v>1300</v>
      </c>
      <c r="S32" s="24"/>
      <c r="T32" s="54">
        <f>IF((AF19)&lt;=8,P1,P1+ROUND(INT(((AF19-8)*I1)),-1))</f>
        <v>1300</v>
      </c>
      <c r="U32" s="45"/>
      <c r="V32" s="54">
        <f>IF((AF21)&lt;=8,P1,P1+ROUND(INT(((AF21-8)*I1)),-1))</f>
        <v>1300</v>
      </c>
      <c r="W32" s="45"/>
      <c r="X32" s="30">
        <f>IF((AF23)&lt;=8,P1,P1+ROUND(INT(((AF23-8)*I1)),-1))</f>
        <v>1300</v>
      </c>
      <c r="Y32" s="24"/>
      <c r="Z32" s="30">
        <f>IF((AF25)&lt;=8,P1,P1+ROUND(INT(((AF25-8)*I1)),-1))</f>
        <v>1300</v>
      </c>
      <c r="AA32" s="24"/>
      <c r="AB32" s="17">
        <f>IF((AF27)&lt;=8,P1,P1+ROUND(INT(((AF27-8)*I1)),-1))</f>
        <v>1300</v>
      </c>
      <c r="AC32" s="24"/>
      <c r="AD32" s="30">
        <f>IF((AF29)&lt;=8,P1,P1+ROUND(INT(((AF29-8)*I1)),-1))</f>
        <v>1300</v>
      </c>
      <c r="AE32" s="24"/>
      <c r="AF32" s="465"/>
      <c r="AG32" s="466"/>
      <c r="AH32" s="467"/>
      <c r="AI32" s="467"/>
      <c r="AJ32" s="485"/>
      <c r="AK32" s="486"/>
      <c r="AL32" s="485"/>
      <c r="AM32" s="486"/>
      <c r="AN32" s="485"/>
      <c r="AO32" s="486"/>
      <c r="AP32" s="485"/>
      <c r="AQ32" s="488"/>
    </row>
    <row r="33" spans="1:43" s="12" customFormat="1" ht="27" hidden="1" customHeight="1">
      <c r="A33" s="461">
        <f>AH33</f>
        <v>0</v>
      </c>
      <c r="B33" s="104"/>
      <c r="C33" s="105">
        <f>MROUND(ROUNDDOWN(B34*0.8,-1),50)</f>
        <v>2100</v>
      </c>
      <c r="D33" s="46"/>
      <c r="E33" s="47">
        <f>C33-$S$1</f>
        <v>1050</v>
      </c>
      <c r="F33" s="25"/>
      <c r="G33" s="26">
        <f t="shared" ref="G33:Q35" si="30">ROUND(F34*0.8,-1)</f>
        <v>1230</v>
      </c>
      <c r="H33" s="25"/>
      <c r="I33" s="26">
        <f t="shared" si="30"/>
        <v>1100</v>
      </c>
      <c r="J33" s="25"/>
      <c r="K33" s="22">
        <f t="shared" si="30"/>
        <v>1040</v>
      </c>
      <c r="L33" s="25"/>
      <c r="M33" s="26">
        <f t="shared" si="30"/>
        <v>1040</v>
      </c>
      <c r="N33" s="25"/>
      <c r="O33" s="22">
        <f t="shared" si="30"/>
        <v>1040</v>
      </c>
      <c r="P33" s="25"/>
      <c r="Q33" s="22">
        <f t="shared" si="28"/>
        <v>1040</v>
      </c>
      <c r="R33" s="25"/>
      <c r="S33" s="22">
        <f t="shared" ref="S33:AA41" si="31">ROUND(R34*0.8,-1)</f>
        <v>1040</v>
      </c>
      <c r="T33" s="50"/>
      <c r="U33" s="44">
        <f t="shared" si="29"/>
        <v>1040</v>
      </c>
      <c r="V33" s="50"/>
      <c r="W33" s="44">
        <f t="shared" si="27"/>
        <v>1040</v>
      </c>
      <c r="X33" s="25"/>
      <c r="Y33" s="22">
        <f t="shared" si="25"/>
        <v>1040</v>
      </c>
      <c r="Z33" s="25"/>
      <c r="AA33" s="22">
        <f t="shared" si="23"/>
        <v>1040</v>
      </c>
      <c r="AB33" s="14"/>
      <c r="AC33" s="22">
        <f t="shared" si="21"/>
        <v>1040</v>
      </c>
      <c r="AD33" s="25"/>
      <c r="AE33" s="22">
        <f t="shared" si="18"/>
        <v>1040</v>
      </c>
      <c r="AF33" s="14"/>
      <c r="AG33" s="11">
        <f t="shared" si="19"/>
        <v>1040</v>
      </c>
      <c r="AH33" s="463"/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2600</v>
      </c>
      <c r="C34" s="107"/>
      <c r="D34" s="48">
        <f>B34-$P$1</f>
        <v>1300</v>
      </c>
      <c r="E34" s="49"/>
      <c r="F34" s="27">
        <f>IF((AH5)&lt;=8,P1,P1+ROUND(INT(((AH5-8)*I1)),-1))</f>
        <v>1540</v>
      </c>
      <c r="G34" s="28"/>
      <c r="H34" s="27">
        <f>IF((AH7)&lt;=8,P1,P1+ROUND(INT(((AH7-8)*I1)),-1))</f>
        <v>1370</v>
      </c>
      <c r="I34" s="28"/>
      <c r="J34" s="30">
        <f>IF((AH9)&lt;=8,P1,P1+ROUND(INT(((AH9-8)*I1)),-1))</f>
        <v>1300</v>
      </c>
      <c r="K34" s="24"/>
      <c r="L34" s="27">
        <f>IF((AH11)&lt;=8,P1,P1+ROUND(INT(((AH11-8)*I1)),-1))</f>
        <v>1300</v>
      </c>
      <c r="M34" s="28"/>
      <c r="N34" s="30">
        <f>IF((AH13)&lt;=8,P1,P1+ROUND(INT(((AH13-8)*I1)),-1))</f>
        <v>1300</v>
      </c>
      <c r="O34" s="24"/>
      <c r="P34" s="30">
        <f>IF((AH15)&lt;=8,P1,P1+ROUND(INT(((AH15-8)*I1)),-1))</f>
        <v>1300</v>
      </c>
      <c r="Q34" s="24"/>
      <c r="R34" s="30">
        <f>IF((AH17)&lt;=8,P1,P1+ROUND(INT(((AH17-8)*I1)),-1))</f>
        <v>1300</v>
      </c>
      <c r="S34" s="24"/>
      <c r="T34" s="54">
        <f>IF((AH19)&lt;=8,P1,P1+ROUND(INT(((AH19-8)*I1)),-1))</f>
        <v>1300</v>
      </c>
      <c r="U34" s="45"/>
      <c r="V34" s="54">
        <f>IF((AH21)&lt;=8,P1,P1+ROUND(INT(((AH21-8)*I1)),-1))</f>
        <v>1300</v>
      </c>
      <c r="W34" s="45"/>
      <c r="X34" s="30">
        <f>IF((AH23)&lt;=8,P1,P1+ROUND(INT(((AH23-8)*I1)),-1))</f>
        <v>1300</v>
      </c>
      <c r="Y34" s="24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30">
        <f>IF((AH29)&lt;=8,P1,P1+ROUND(INT(((AH29-8)*I1)),-1))</f>
        <v>1300</v>
      </c>
      <c r="AE34" s="24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>
        <f>AJ35</f>
        <v>0</v>
      </c>
      <c r="B35" s="104"/>
      <c r="C35" s="105">
        <f>MROUND(ROUNDDOWN(B36*0.8,-1),50)</f>
        <v>2100</v>
      </c>
      <c r="D35" s="46"/>
      <c r="E35" s="47">
        <f>C35-$S$1</f>
        <v>1050</v>
      </c>
      <c r="F35" s="25"/>
      <c r="G35" s="26">
        <f t="shared" ref="G35:Q37" si="32">ROUND(F36*0.8,-1)</f>
        <v>1230</v>
      </c>
      <c r="H35" s="25"/>
      <c r="I35" s="26">
        <f t="shared" si="32"/>
        <v>1100</v>
      </c>
      <c r="J35" s="25"/>
      <c r="K35" s="22">
        <f t="shared" si="32"/>
        <v>1040</v>
      </c>
      <c r="L35" s="25"/>
      <c r="M35" s="26">
        <f t="shared" si="32"/>
        <v>1040</v>
      </c>
      <c r="N35" s="25"/>
      <c r="O35" s="22">
        <f t="shared" si="32"/>
        <v>1040</v>
      </c>
      <c r="P35" s="25"/>
      <c r="Q35" s="22">
        <f t="shared" si="30"/>
        <v>1040</v>
      </c>
      <c r="R35" s="25"/>
      <c r="S35" s="22">
        <f t="shared" ref="S35:Y41" si="33">ROUND(R36*0.8,-1)</f>
        <v>1040</v>
      </c>
      <c r="T35" s="50"/>
      <c r="U35" s="44">
        <f t="shared" si="31"/>
        <v>1040</v>
      </c>
      <c r="V35" s="50"/>
      <c r="W35" s="44">
        <f t="shared" si="29"/>
        <v>1040</v>
      </c>
      <c r="X35" s="25"/>
      <c r="Y35" s="22">
        <f t="shared" si="27"/>
        <v>1040</v>
      </c>
      <c r="Z35" s="25"/>
      <c r="AA35" s="22">
        <f t="shared" si="25"/>
        <v>1040</v>
      </c>
      <c r="AB35" s="14"/>
      <c r="AC35" s="22">
        <f t="shared" si="23"/>
        <v>1040</v>
      </c>
      <c r="AD35" s="25"/>
      <c r="AE35" s="22">
        <f t="shared" si="21"/>
        <v>1040</v>
      </c>
      <c r="AF35" s="25"/>
      <c r="AG35" s="22">
        <f t="shared" si="18"/>
        <v>1040</v>
      </c>
      <c r="AH35" s="25"/>
      <c r="AI35" s="22">
        <f t="shared" ref="AI35:AO41" si="34">ROUND(AH36*0.8,-1)</f>
        <v>1040</v>
      </c>
      <c r="AJ35" s="479"/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2600</v>
      </c>
      <c r="C36" s="107"/>
      <c r="D36" s="48">
        <f>B36-$P$1</f>
        <v>1300</v>
      </c>
      <c r="E36" s="49"/>
      <c r="F36" s="27">
        <f>IF((AJ5)&lt;=8,P1,P1+ROUND(INT(((AJ5-8)*I1)),-1))</f>
        <v>1540</v>
      </c>
      <c r="G36" s="28"/>
      <c r="H36" s="27">
        <f>IF((AJ7)&lt;=8,P1,P1+ROUND(INT(((AJ7-8)*I1)),-1))</f>
        <v>1370</v>
      </c>
      <c r="I36" s="28"/>
      <c r="J36" s="30">
        <f>IF((AJ9)&lt;=8,P1,P1+ROUND(INT(((AJ9-8)*I1)),-1))</f>
        <v>1300</v>
      </c>
      <c r="K36" s="24"/>
      <c r="L36" s="27">
        <f>IF((AJ11)&lt;=8,P1,P1+ROUND(INT(((AJ11-8)*I1)),-1))</f>
        <v>1300</v>
      </c>
      <c r="M36" s="28"/>
      <c r="N36" s="30">
        <f>IF((AJ13)&lt;=8,P1,P1+ROUND(INT(((AJ13-8)*I1)),-1))</f>
        <v>1300</v>
      </c>
      <c r="O36" s="24"/>
      <c r="P36" s="30">
        <f>IF((AJ15)&lt;=8,P1,P1+ROUND(INT(((AJ15-8)*I1)),-1))</f>
        <v>1300</v>
      </c>
      <c r="Q36" s="24"/>
      <c r="R36" s="30">
        <f>IF((AJ17)&lt;=8,P1,P1+ROUND(INT(((AJ17-8)*I1)),-1))</f>
        <v>1300</v>
      </c>
      <c r="S36" s="24"/>
      <c r="T36" s="54">
        <f>IF((AJ19)&lt;=8,P1,P1+ROUND(INT(((AJ19-8)*I1)),-1))</f>
        <v>1300</v>
      </c>
      <c r="U36" s="45"/>
      <c r="V36" s="54">
        <f>IF((AJ21)&lt;=8,P1,P1+ROUND(INT(((AJ21-8)*I1)),-1))</f>
        <v>1300</v>
      </c>
      <c r="W36" s="45"/>
      <c r="X36" s="30">
        <f>IF((AJ23)&lt;=8,P1,P1+ROUND(INT(((AJ23-8)*I1)),-1))</f>
        <v>1300</v>
      </c>
      <c r="Y36" s="24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30">
        <f>IF((AJ29)&lt;=8,P1,P1+ROUND(INT(((AJ29-8)*I1)),-1))</f>
        <v>1300</v>
      </c>
      <c r="AE36" s="24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>
        <f>AL37</f>
        <v>0</v>
      </c>
      <c r="B37" s="104"/>
      <c r="C37" s="105">
        <f>MROUND(ROUNDDOWN(B38*0.8,-1),50)</f>
        <v>2100</v>
      </c>
      <c r="D37" s="46"/>
      <c r="E37" s="47">
        <f>C37-$S$1</f>
        <v>1050</v>
      </c>
      <c r="F37" s="25"/>
      <c r="G37" s="26">
        <f t="shared" ref="G37:Q39" si="35">ROUND(F38*0.8,-1)</f>
        <v>1230</v>
      </c>
      <c r="H37" s="25"/>
      <c r="I37" s="26">
        <f t="shared" si="35"/>
        <v>1100</v>
      </c>
      <c r="J37" s="25"/>
      <c r="K37" s="22">
        <f t="shared" si="35"/>
        <v>1040</v>
      </c>
      <c r="L37" s="25"/>
      <c r="M37" s="26">
        <f t="shared" si="35"/>
        <v>1040</v>
      </c>
      <c r="N37" s="25"/>
      <c r="O37" s="22">
        <f t="shared" si="35"/>
        <v>1040</v>
      </c>
      <c r="P37" s="25"/>
      <c r="Q37" s="22">
        <f t="shared" si="32"/>
        <v>1040</v>
      </c>
      <c r="R37" s="25"/>
      <c r="S37" s="22">
        <f t="shared" ref="S37:W41" si="36">ROUND(R38*0.8,-1)</f>
        <v>1040</v>
      </c>
      <c r="T37" s="50"/>
      <c r="U37" s="44">
        <f t="shared" si="33"/>
        <v>1040</v>
      </c>
      <c r="V37" s="50"/>
      <c r="W37" s="44">
        <f t="shared" si="31"/>
        <v>1040</v>
      </c>
      <c r="X37" s="25"/>
      <c r="Y37" s="22">
        <f t="shared" si="29"/>
        <v>1040</v>
      </c>
      <c r="Z37" s="25"/>
      <c r="AA37" s="22">
        <f t="shared" si="27"/>
        <v>1040</v>
      </c>
      <c r="AB37" s="14"/>
      <c r="AC37" s="22">
        <f t="shared" si="25"/>
        <v>1040</v>
      </c>
      <c r="AD37" s="25"/>
      <c r="AE37" s="22">
        <f t="shared" si="23"/>
        <v>1040</v>
      </c>
      <c r="AF37" s="25"/>
      <c r="AG37" s="22">
        <f t="shared" si="21"/>
        <v>1040</v>
      </c>
      <c r="AH37" s="25"/>
      <c r="AI37" s="22">
        <f t="shared" ref="AI37:AM41" si="37">ROUND(AH38*0.8,-1)</f>
        <v>1040</v>
      </c>
      <c r="AJ37" s="25"/>
      <c r="AK37" s="22">
        <f t="shared" si="34"/>
        <v>1040</v>
      </c>
      <c r="AL37" s="463"/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2600</v>
      </c>
      <c r="C38" s="107"/>
      <c r="D38" s="48">
        <f>B38-$P$1</f>
        <v>1300</v>
      </c>
      <c r="E38" s="49"/>
      <c r="F38" s="27">
        <f>IF((AL5)&lt;=8,P1,P1+ROUND(INT(((AL5-8)*I1)),-1))</f>
        <v>1540</v>
      </c>
      <c r="G38" s="28"/>
      <c r="H38" s="27">
        <f>IF((AL7)&lt;=8,P1,P1+ROUND(INT(((AL7-8)*I1)),-1))</f>
        <v>1370</v>
      </c>
      <c r="I38" s="28"/>
      <c r="J38" s="30">
        <f>IF((AL9)&lt;=8,P1,P1+ROUND(INT(((AL9-8)*I1)),-1))</f>
        <v>1300</v>
      </c>
      <c r="K38" s="24"/>
      <c r="L38" s="27">
        <f>IF((AL11)&lt;=8,P1,P1+ROUND(INT(((AL11-8)*I1)),-1))</f>
        <v>1300</v>
      </c>
      <c r="M38" s="28"/>
      <c r="N38" s="30">
        <f>IF((AL13)&lt;=8,P1,P1+ROUND(INT(((AL13-8)*I1)),-1))</f>
        <v>1300</v>
      </c>
      <c r="O38" s="24"/>
      <c r="P38" s="30">
        <f>IF((AL15)&lt;=8,P1,P1+ROUND(INT(((AL15-8)*I1)),-1))</f>
        <v>1300</v>
      </c>
      <c r="Q38" s="24"/>
      <c r="R38" s="30">
        <f>IF((AL17)&lt;=8,P1,P1+ROUND(INT(((AL17-8)*I1)),-1))</f>
        <v>1300</v>
      </c>
      <c r="S38" s="24"/>
      <c r="T38" s="54">
        <f>IF((AL19)&lt;=8,P1,P1+ROUND(INT(((AL19-8)*I1)),-1))</f>
        <v>1300</v>
      </c>
      <c r="U38" s="45"/>
      <c r="V38" s="54">
        <f>IF((AL21)&lt;=8,P1,P1+ROUND(INT(((AL21-8)*I1)),-1))</f>
        <v>1300</v>
      </c>
      <c r="W38" s="45"/>
      <c r="X38" s="30">
        <f>IF((AL23)&lt;=8,P1,P1+ROUND(INT(((AL23-8)*I1)),-1))</f>
        <v>1300</v>
      </c>
      <c r="Y38" s="24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30">
        <f>IF((AL29)&lt;=8,P1,P1+ROUND(INT(((AL29-8)*I1)),-1))</f>
        <v>1300</v>
      </c>
      <c r="AE38" s="24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>
        <f>AN39</f>
        <v>0</v>
      </c>
      <c r="B39" s="104"/>
      <c r="C39" s="105">
        <f>MROUND(ROUNDDOWN(B40*0.8,-1),50)</f>
        <v>2100</v>
      </c>
      <c r="D39" s="46"/>
      <c r="E39" s="47">
        <f>C39-$S$1</f>
        <v>1050</v>
      </c>
      <c r="F39" s="25"/>
      <c r="G39" s="26">
        <f t="shared" ref="G39:Q41" si="38">ROUND(F40*0.8,-1)</f>
        <v>1230</v>
      </c>
      <c r="H39" s="25"/>
      <c r="I39" s="26">
        <f t="shared" si="38"/>
        <v>1100</v>
      </c>
      <c r="J39" s="25"/>
      <c r="K39" s="22">
        <f t="shared" si="38"/>
        <v>1040</v>
      </c>
      <c r="L39" s="25"/>
      <c r="M39" s="26">
        <f t="shared" si="38"/>
        <v>1040</v>
      </c>
      <c r="N39" s="25"/>
      <c r="O39" s="22">
        <f t="shared" si="38"/>
        <v>1040</v>
      </c>
      <c r="P39" s="25"/>
      <c r="Q39" s="22">
        <f t="shared" si="35"/>
        <v>1040</v>
      </c>
      <c r="R39" s="25"/>
      <c r="S39" s="22">
        <f t="shared" ref="S39:U41" si="39">ROUND(R40*0.8,-1)</f>
        <v>1040</v>
      </c>
      <c r="T39" s="50"/>
      <c r="U39" s="44">
        <f t="shared" si="36"/>
        <v>1040</v>
      </c>
      <c r="V39" s="50"/>
      <c r="W39" s="44">
        <f t="shared" si="33"/>
        <v>1040</v>
      </c>
      <c r="X39" s="25"/>
      <c r="Y39" s="22">
        <f t="shared" si="31"/>
        <v>1040</v>
      </c>
      <c r="Z39" s="25"/>
      <c r="AA39" s="22">
        <f t="shared" si="29"/>
        <v>1040</v>
      </c>
      <c r="AB39" s="14"/>
      <c r="AC39" s="22">
        <f t="shared" si="27"/>
        <v>1040</v>
      </c>
      <c r="AD39" s="25"/>
      <c r="AE39" s="22">
        <f t="shared" si="25"/>
        <v>1040</v>
      </c>
      <c r="AF39" s="25"/>
      <c r="AG39" s="22">
        <f t="shared" si="23"/>
        <v>1040</v>
      </c>
      <c r="AH39" s="25"/>
      <c r="AI39" s="22">
        <f t="shared" ref="AI39:AK41" si="40">ROUND(AH40*0.8,-1)</f>
        <v>1040</v>
      </c>
      <c r="AJ39" s="25"/>
      <c r="AK39" s="22">
        <f t="shared" si="37"/>
        <v>1040</v>
      </c>
      <c r="AL39" s="14"/>
      <c r="AM39" s="11">
        <f t="shared" si="34"/>
        <v>1040</v>
      </c>
      <c r="AN39" s="463"/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2600</v>
      </c>
      <c r="C40" s="107"/>
      <c r="D40" s="48">
        <f>B40-$P$1</f>
        <v>1300</v>
      </c>
      <c r="E40" s="49"/>
      <c r="F40" s="27">
        <f>IF((AN5)&lt;=8,P1,P1+ROUND(INT(((AN5-8)*I1)),-1))</f>
        <v>1540</v>
      </c>
      <c r="G40" s="28"/>
      <c r="H40" s="27">
        <f>IF((AN7)&lt;=8,P1,P1+ROUND(INT(((AN7-8)*I1)),-1))</f>
        <v>1370</v>
      </c>
      <c r="I40" s="28"/>
      <c r="J40" s="30">
        <f>IF((AN9)&lt;=8,P1,P1+ROUND(INT(((AN9-8)*I1)),-1))</f>
        <v>1300</v>
      </c>
      <c r="K40" s="24"/>
      <c r="L40" s="27">
        <f>IF((AN11)&lt;=8,P1,P1+ROUND(INT(((AN11-8)*I1)),-1))</f>
        <v>1300</v>
      </c>
      <c r="M40" s="28"/>
      <c r="N40" s="30">
        <f>IF((AN13)&lt;=8,P1,P1+ROUND(INT(((AN13-8)*I1)),-1))</f>
        <v>1300</v>
      </c>
      <c r="O40" s="24"/>
      <c r="P40" s="30">
        <f>IF((AN15)&lt;=8,P1,P1+ROUND(INT(((AN15-8)*I1)),-1))</f>
        <v>1300</v>
      </c>
      <c r="Q40" s="24"/>
      <c r="R40" s="30">
        <f>IF((AN17)&lt;=8,P1,P1+ROUND(INT(((AN17-8)*I1)),-1))</f>
        <v>1300</v>
      </c>
      <c r="S40" s="24"/>
      <c r="T40" s="54">
        <f>IF((AN19)&lt;=8,P1,P1+ROUND(INT(((AN19-8)*I1)),-1))</f>
        <v>1300</v>
      </c>
      <c r="U40" s="45"/>
      <c r="V40" s="54">
        <f>IF((AN21)&lt;=8,P1,P1+ROUND(INT(((AN21-8)*I1)),-1))</f>
        <v>1300</v>
      </c>
      <c r="W40" s="45"/>
      <c r="X40" s="30">
        <f>IF((AN23)&lt;=8,P1,P1+ROUND(INT(((AN23-8)*I1)),-1))</f>
        <v>1300</v>
      </c>
      <c r="Y40" s="24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>
        <f>AP41</f>
        <v>0</v>
      </c>
      <c r="B41" s="104"/>
      <c r="C41" s="105">
        <f>MROUND(ROUNDDOWN(B42*0.8,-1),50)</f>
        <v>2100</v>
      </c>
      <c r="D41" s="46"/>
      <c r="E41" s="47">
        <f>C41-$S$1</f>
        <v>1050</v>
      </c>
      <c r="F41" s="25"/>
      <c r="G41" s="26">
        <f t="shared" ref="G41:O41" si="41">ROUND(F42*0.8,-1)</f>
        <v>1230</v>
      </c>
      <c r="H41" s="25"/>
      <c r="I41" s="26">
        <f t="shared" si="41"/>
        <v>1100</v>
      </c>
      <c r="J41" s="25"/>
      <c r="K41" s="22">
        <f t="shared" si="41"/>
        <v>1040</v>
      </c>
      <c r="L41" s="25"/>
      <c r="M41" s="26">
        <f t="shared" si="41"/>
        <v>1040</v>
      </c>
      <c r="N41" s="25"/>
      <c r="O41" s="22">
        <f t="shared" si="41"/>
        <v>1040</v>
      </c>
      <c r="P41" s="25"/>
      <c r="Q41" s="22">
        <f t="shared" si="38"/>
        <v>1040</v>
      </c>
      <c r="R41" s="25"/>
      <c r="S41" s="22">
        <f t="shared" ref="S41" si="42">ROUND(R42*0.8,-1)</f>
        <v>1040</v>
      </c>
      <c r="T41" s="50"/>
      <c r="U41" s="44">
        <f t="shared" si="39"/>
        <v>1040</v>
      </c>
      <c r="V41" s="50"/>
      <c r="W41" s="44">
        <f t="shared" si="36"/>
        <v>1040</v>
      </c>
      <c r="X41" s="25"/>
      <c r="Y41" s="22">
        <f t="shared" si="33"/>
        <v>1040</v>
      </c>
      <c r="Z41" s="25"/>
      <c r="AA41" s="22">
        <f t="shared" si="31"/>
        <v>1040</v>
      </c>
      <c r="AB41" s="14"/>
      <c r="AC41" s="22">
        <f t="shared" si="29"/>
        <v>1040</v>
      </c>
      <c r="AD41" s="25"/>
      <c r="AE41" s="22">
        <f t="shared" si="27"/>
        <v>1040</v>
      </c>
      <c r="AF41" s="25"/>
      <c r="AG41" s="22">
        <f t="shared" si="25"/>
        <v>1040</v>
      </c>
      <c r="AH41" s="25"/>
      <c r="AI41" s="22">
        <f t="shared" ref="AI41" si="43">ROUND(AH42*0.8,-1)</f>
        <v>1040</v>
      </c>
      <c r="AJ41" s="25"/>
      <c r="AK41" s="22">
        <f t="shared" si="40"/>
        <v>1040</v>
      </c>
      <c r="AL41" s="14"/>
      <c r="AM41" s="11">
        <f t="shared" si="37"/>
        <v>1040</v>
      </c>
      <c r="AN41" s="14"/>
      <c r="AO41" s="11">
        <f t="shared" si="34"/>
        <v>1040</v>
      </c>
      <c r="AP41" s="463"/>
      <c r="AQ41" s="470"/>
    </row>
    <row r="42" spans="1:43" s="12" customFormat="1" ht="27" hidden="1" customHeight="1" thickBot="1">
      <c r="A42" s="469"/>
      <c r="B42" s="106">
        <f>$P$1+MROUND(ROUNDDOWN(AP4*$I$1,-1),50)</f>
        <v>2600</v>
      </c>
      <c r="C42" s="107"/>
      <c r="D42" s="64">
        <f>B42-$P$1</f>
        <v>1300</v>
      </c>
      <c r="E42" s="65"/>
      <c r="F42" s="37">
        <f>IF((AP5)&lt;=8,P1,P1+ROUND(INT(((AP5-8)*I1)),-1))</f>
        <v>1540</v>
      </c>
      <c r="G42" s="38"/>
      <c r="H42" s="37">
        <f>IF((AP7)&lt;=8,P1,P1+ROUND(INT(((AP7-8)*I1)),-1))</f>
        <v>1370</v>
      </c>
      <c r="I42" s="38"/>
      <c r="J42" s="39">
        <f>IF((AP9)&lt;=8,P1,P1+ROUND(INT(((AP9-8)*I1)),-1))</f>
        <v>1300</v>
      </c>
      <c r="K42" s="36"/>
      <c r="L42" s="37">
        <f>IF((AP11)&lt;=8,P1,P1+ROUND(INT(((AP11-8)*I1)),-1))</f>
        <v>1300</v>
      </c>
      <c r="M42" s="38"/>
      <c r="N42" s="39">
        <f>IF((AP13)&lt;=8,P1,P1+ROUND(INT(((AP13-8)*I1)),-1))</f>
        <v>1300</v>
      </c>
      <c r="O42" s="36"/>
      <c r="P42" s="39">
        <f>IF((AP15)&lt;=8,P1,P1+ROUND(INT(((AP15-8)*I1)),-1))</f>
        <v>1300</v>
      </c>
      <c r="Q42" s="36"/>
      <c r="R42" s="39">
        <f>IF((AP17)&lt;=8,P1,P1+ROUND(INT(((AP17-8)*I1)),-1))</f>
        <v>1300</v>
      </c>
      <c r="S42" s="36"/>
      <c r="T42" s="67">
        <f>IF((AP19)&lt;=8,P1,P1+ROUND(INT(((AP19-8)*I1)),-1))</f>
        <v>1300</v>
      </c>
      <c r="U42" s="68"/>
      <c r="V42" s="67">
        <f>IF((AP21)&lt;=8,P1,P1+ROUND(INT(((AP21-8)*I1)),-1))</f>
        <v>1300</v>
      </c>
      <c r="W42" s="68"/>
      <c r="X42" s="39">
        <f>IF((AP23)&lt;=8,P1,P1+ROUND(INT(((AP23-8)*I1)),-1))</f>
        <v>1300</v>
      </c>
      <c r="Y42" s="36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18" hidden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59"/>
      <c r="U43" s="59"/>
      <c r="V43" s="59"/>
      <c r="W43" s="59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60"/>
      <c r="U44" s="60"/>
      <c r="V44" s="60"/>
      <c r="W44" s="60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>
      <c r="L45" s="8"/>
      <c r="M45" s="8"/>
      <c r="N45" s="8"/>
      <c r="O45" s="8"/>
      <c r="P45" s="8"/>
      <c r="Q45" s="8"/>
      <c r="R45" s="8"/>
      <c r="S45" s="8"/>
      <c r="T45" s="60"/>
      <c r="U45" s="60"/>
      <c r="V45" s="60"/>
      <c r="W45" s="60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  <row r="73" spans="12:43" ht="16.5" customHeight="1"/>
    <row r="74" spans="12:43" ht="16.5" customHeight="1"/>
    <row r="75" spans="12:43" ht="16.5" customHeight="1"/>
    <row r="76" spans="12:43" ht="16.5" customHeight="1"/>
    <row r="77" spans="12:43" ht="16.5" customHeight="1"/>
    <row r="78" spans="12:43" ht="16.5" customHeight="1"/>
  </sheetData>
  <mergeCells count="246"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AB3:AC3"/>
    <mergeCell ref="R3:AA3"/>
    <mergeCell ref="F3:Q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81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0">
    <tabColor rgb="FFFF0000"/>
    <pageSetUpPr fitToPage="1"/>
  </sheetPr>
  <dimension ref="A1:AT78"/>
  <sheetViews>
    <sheetView view="pageBreakPreview" zoomScale="60" zoomScaleNormal="70" workbookViewId="0">
      <selection activeCell="B3" sqref="B3:E3"/>
    </sheetView>
  </sheetViews>
  <sheetFormatPr defaultColWidth="3" defaultRowHeight="16.5"/>
  <cols>
    <col min="1" max="1" width="15.875" style="2" customWidth="1"/>
    <col min="2" max="5" width="9.375" style="2" customWidth="1"/>
    <col min="6" max="27" width="9.375" style="1" customWidth="1"/>
    <col min="28" max="43" width="8.125" style="1" hidden="1" customWidth="1"/>
    <col min="44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16.5" customHeight="1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>
      <c r="B2" s="576" t="s">
        <v>318</v>
      </c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6"/>
      <c r="AM2" s="576"/>
      <c r="AN2" s="576"/>
      <c r="AO2" s="576"/>
      <c r="AP2" s="576"/>
      <c r="AQ2" s="576"/>
    </row>
    <row r="3" spans="1:46" s="198" customFormat="1" ht="51.75" customHeight="1">
      <c r="A3" s="177" t="s">
        <v>48</v>
      </c>
      <c r="B3" s="594" t="s">
        <v>265</v>
      </c>
      <c r="C3" s="474"/>
      <c r="D3" s="474"/>
      <c r="E3" s="595"/>
      <c r="F3" s="473" t="s">
        <v>262</v>
      </c>
      <c r="G3" s="474"/>
      <c r="H3" s="474"/>
      <c r="I3" s="474"/>
      <c r="J3" s="474"/>
      <c r="K3" s="474"/>
      <c r="L3" s="474"/>
      <c r="M3" s="474"/>
      <c r="N3" s="474"/>
      <c r="O3" s="475"/>
      <c r="P3" s="596" t="s">
        <v>263</v>
      </c>
      <c r="Q3" s="474"/>
      <c r="R3" s="474"/>
      <c r="S3" s="474"/>
      <c r="T3" s="474"/>
      <c r="U3" s="474"/>
      <c r="V3" s="474"/>
      <c r="W3" s="474"/>
      <c r="X3" s="474"/>
      <c r="Y3" s="474"/>
      <c r="Z3" s="474"/>
      <c r="AA3" s="475"/>
      <c r="AB3" s="592" t="e">
        <f t="shared" ref="AB3" si="0">$B$3+AB4</f>
        <v>#VALUE!</v>
      </c>
      <c r="AC3" s="592"/>
      <c r="AD3" s="592" t="e">
        <f t="shared" ref="AD3" si="1">$B$3+AD4</f>
        <v>#VALUE!</v>
      </c>
      <c r="AE3" s="592"/>
      <c r="AF3" s="592" t="e">
        <f t="shared" ref="AF3" si="2">$B$3+AF4</f>
        <v>#VALUE!</v>
      </c>
      <c r="AG3" s="592"/>
      <c r="AH3" s="592" t="e">
        <f t="shared" ref="AH3" si="3">$B$3+AH4</f>
        <v>#VALUE!</v>
      </c>
      <c r="AI3" s="592"/>
      <c r="AJ3" s="592" t="e">
        <f t="shared" ref="AJ3" si="4">$B$3+AJ4</f>
        <v>#VALUE!</v>
      </c>
      <c r="AK3" s="592"/>
      <c r="AL3" s="592" t="e">
        <f t="shared" ref="AL3" si="5">$B$3+AL4</f>
        <v>#VALUE!</v>
      </c>
      <c r="AM3" s="592"/>
      <c r="AN3" s="592" t="e">
        <f t="shared" ref="AN3" si="6">$B$3+AN4</f>
        <v>#VALUE!</v>
      </c>
      <c r="AO3" s="592"/>
      <c r="AP3" s="592" t="e">
        <f t="shared" ref="AP3" si="7">$B$3+AP4</f>
        <v>#VALUE!</v>
      </c>
      <c r="AQ3" s="593"/>
    </row>
    <row r="4" spans="1:46" s="139" customFormat="1" ht="51.75" customHeight="1">
      <c r="A4" s="597" t="s">
        <v>42</v>
      </c>
      <c r="B4" s="598"/>
      <c r="C4" s="598"/>
      <c r="D4" s="599" t="s">
        <v>49</v>
      </c>
      <c r="E4" s="600"/>
      <c r="F4" s="601">
        <v>1</v>
      </c>
      <c r="G4" s="601"/>
      <c r="H4" s="586">
        <f>+F4+H5</f>
        <v>2.5</v>
      </c>
      <c r="I4" s="586"/>
      <c r="J4" s="586">
        <f>+H4+J7</f>
        <v>3.5</v>
      </c>
      <c r="K4" s="586"/>
      <c r="L4" s="586">
        <f>J4+L9</f>
        <v>4.5999999999999996</v>
      </c>
      <c r="M4" s="586"/>
      <c r="N4" s="586">
        <f>L4+N11</f>
        <v>5.8999999999999995</v>
      </c>
      <c r="O4" s="621"/>
      <c r="P4" s="622">
        <f>+N4+P13</f>
        <v>7.6999999999999993</v>
      </c>
      <c r="Q4" s="586"/>
      <c r="R4" s="612">
        <f>+P4+R15</f>
        <v>9</v>
      </c>
      <c r="S4" s="586"/>
      <c r="T4" s="612">
        <f>+R4+T17</f>
        <v>10.4</v>
      </c>
      <c r="U4" s="586"/>
      <c r="V4" s="586">
        <f>+T4+V19</f>
        <v>11.4</v>
      </c>
      <c r="W4" s="586"/>
      <c r="X4" s="586">
        <f>+V4+X21</f>
        <v>12.700000000000001</v>
      </c>
      <c r="Y4" s="586"/>
      <c r="Z4" s="586">
        <f>+X4+Z23</f>
        <v>13.700000000000001</v>
      </c>
      <c r="AA4" s="591"/>
      <c r="AB4" s="586">
        <f>+Z4+AB25</f>
        <v>13.700000000000001</v>
      </c>
      <c r="AC4" s="586"/>
      <c r="AD4" s="586">
        <f>+AB4+AD27</f>
        <v>13.700000000000001</v>
      </c>
      <c r="AE4" s="586"/>
      <c r="AF4" s="586">
        <f>+AD4+AF29</f>
        <v>13.700000000000001</v>
      </c>
      <c r="AG4" s="586"/>
      <c r="AH4" s="586">
        <f>+AF4+AH31</f>
        <v>13.700000000000001</v>
      </c>
      <c r="AI4" s="586"/>
      <c r="AJ4" s="586">
        <f>+AH4+AJ33</f>
        <v>13.700000000000001</v>
      </c>
      <c r="AK4" s="586"/>
      <c r="AL4" s="586">
        <f>+AJ4+AL35</f>
        <v>13.700000000000001</v>
      </c>
      <c r="AM4" s="586"/>
      <c r="AN4" s="586">
        <f>+AL4+AN37</f>
        <v>13.700000000000001</v>
      </c>
      <c r="AO4" s="586"/>
      <c r="AP4" s="586">
        <f>+AN4+AP39</f>
        <v>13.700000000000001</v>
      </c>
      <c r="AQ4" s="591"/>
    </row>
    <row r="5" spans="1:46" s="139" customFormat="1" ht="23.25" customHeight="1">
      <c r="A5" s="602" t="s">
        <v>87</v>
      </c>
      <c r="B5" s="140"/>
      <c r="C5" s="141">
        <f>MROUND(ROUNDDOWN(B6*0.8,-1),50)</f>
        <v>1050</v>
      </c>
      <c r="D5" s="142"/>
      <c r="E5" s="143">
        <f>C5-$S$1</f>
        <v>0</v>
      </c>
      <c r="F5" s="604" t="s">
        <v>34</v>
      </c>
      <c r="G5" s="605"/>
      <c r="H5" s="601">
        <v>1.5</v>
      </c>
      <c r="I5" s="601"/>
      <c r="J5" s="608">
        <f>H5+J7</f>
        <v>2.5</v>
      </c>
      <c r="K5" s="609"/>
      <c r="L5" s="608">
        <f>J5+L9</f>
        <v>3.6</v>
      </c>
      <c r="M5" s="609"/>
      <c r="N5" s="608">
        <f>L5+N11</f>
        <v>4.9000000000000004</v>
      </c>
      <c r="O5" s="613"/>
      <c r="P5" s="615">
        <f>N5+P13</f>
        <v>6.7</v>
      </c>
      <c r="Q5" s="609"/>
      <c r="R5" s="619">
        <f>P5+R15</f>
        <v>8</v>
      </c>
      <c r="S5" s="583"/>
      <c r="T5" s="619">
        <f>R5+T17</f>
        <v>9.4</v>
      </c>
      <c r="U5" s="583"/>
      <c r="V5" s="582">
        <f>T5+V19</f>
        <v>10.4</v>
      </c>
      <c r="W5" s="583"/>
      <c r="X5" s="582">
        <f>V5+X21</f>
        <v>11.700000000000001</v>
      </c>
      <c r="Y5" s="583"/>
      <c r="Z5" s="582">
        <f>X5+Z23</f>
        <v>12.700000000000001</v>
      </c>
      <c r="AA5" s="587"/>
      <c r="AB5" s="582">
        <f>Z5+AB25</f>
        <v>12.700000000000001</v>
      </c>
      <c r="AC5" s="583"/>
      <c r="AD5" s="582">
        <f>AB5+AD27</f>
        <v>12.700000000000001</v>
      </c>
      <c r="AE5" s="583"/>
      <c r="AF5" s="582">
        <f>AD5+AF29</f>
        <v>12.700000000000001</v>
      </c>
      <c r="AG5" s="583"/>
      <c r="AH5" s="582">
        <f>AF5+AH31</f>
        <v>12.700000000000001</v>
      </c>
      <c r="AI5" s="583"/>
      <c r="AJ5" s="582">
        <f>AH5+AJ33</f>
        <v>12.700000000000001</v>
      </c>
      <c r="AK5" s="583"/>
      <c r="AL5" s="582">
        <f>AJ5+AL35</f>
        <v>12.700000000000001</v>
      </c>
      <c r="AM5" s="583"/>
      <c r="AN5" s="582">
        <f>AL5+AN37</f>
        <v>12.700000000000001</v>
      </c>
      <c r="AO5" s="583"/>
      <c r="AP5" s="582">
        <f>AN5+AP39</f>
        <v>12.700000000000001</v>
      </c>
      <c r="AQ5" s="587"/>
    </row>
    <row r="6" spans="1:46" s="139" customFormat="1" ht="23.25" customHeight="1">
      <c r="A6" s="603"/>
      <c r="B6" s="144">
        <v>1300</v>
      </c>
      <c r="C6" s="145"/>
      <c r="D6" s="146">
        <f>B6-$P$1</f>
        <v>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4"/>
      <c r="P6" s="616"/>
      <c r="Q6" s="611"/>
      <c r="R6" s="620"/>
      <c r="S6" s="585"/>
      <c r="T6" s="620"/>
      <c r="U6" s="585"/>
      <c r="V6" s="584"/>
      <c r="W6" s="585"/>
      <c r="X6" s="584"/>
      <c r="Y6" s="585"/>
      <c r="Z6" s="584"/>
      <c r="AA6" s="588"/>
      <c r="AB6" s="584"/>
      <c r="AC6" s="585"/>
      <c r="AD6" s="584"/>
      <c r="AE6" s="585"/>
      <c r="AF6" s="584"/>
      <c r="AG6" s="585"/>
      <c r="AH6" s="584"/>
      <c r="AI6" s="585"/>
      <c r="AJ6" s="584"/>
      <c r="AK6" s="585"/>
      <c r="AL6" s="584"/>
      <c r="AM6" s="585"/>
      <c r="AN6" s="584"/>
      <c r="AO6" s="585"/>
      <c r="AP6" s="584"/>
      <c r="AQ6" s="588"/>
    </row>
    <row r="7" spans="1:46" s="139" customFormat="1" ht="23.25" customHeight="1">
      <c r="A7" s="623" t="s">
        <v>148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65">
        <f>MROUND(ROUNDDOWN(F8*0.8,-1),50)</f>
        <v>1050</v>
      </c>
      <c r="H7" s="624" t="s">
        <v>43</v>
      </c>
      <c r="I7" s="605"/>
      <c r="J7" s="601">
        <v>1</v>
      </c>
      <c r="K7" s="601"/>
      <c r="L7" s="608">
        <f>J7+L9</f>
        <v>2.1</v>
      </c>
      <c r="M7" s="609"/>
      <c r="N7" s="608">
        <f>L7+N11</f>
        <v>3.4000000000000004</v>
      </c>
      <c r="O7" s="613"/>
      <c r="P7" s="615">
        <f>N7+P13</f>
        <v>5.2</v>
      </c>
      <c r="Q7" s="609"/>
      <c r="R7" s="613">
        <f>P7+R15</f>
        <v>6.5</v>
      </c>
      <c r="S7" s="609"/>
      <c r="T7" s="613">
        <f>R7+T17</f>
        <v>7.9</v>
      </c>
      <c r="U7" s="609"/>
      <c r="V7" s="582">
        <f>T7+V19</f>
        <v>8.9</v>
      </c>
      <c r="W7" s="583"/>
      <c r="X7" s="582">
        <f>V7+X21</f>
        <v>10.200000000000001</v>
      </c>
      <c r="Y7" s="583"/>
      <c r="Z7" s="582">
        <f>X7+Z23</f>
        <v>11.200000000000001</v>
      </c>
      <c r="AA7" s="587"/>
      <c r="AB7" s="582">
        <f>Z7+AB25</f>
        <v>11.200000000000001</v>
      </c>
      <c r="AC7" s="583"/>
      <c r="AD7" s="582">
        <f>AB7+AD27</f>
        <v>11.200000000000001</v>
      </c>
      <c r="AE7" s="583"/>
      <c r="AF7" s="582">
        <f>AD7+AF29</f>
        <v>11.200000000000001</v>
      </c>
      <c r="AG7" s="583"/>
      <c r="AH7" s="582">
        <f>AF7+AH31</f>
        <v>11.200000000000001</v>
      </c>
      <c r="AI7" s="583"/>
      <c r="AJ7" s="582">
        <f>AH7+AJ33</f>
        <v>11.200000000000001</v>
      </c>
      <c r="AK7" s="583"/>
      <c r="AL7" s="582">
        <f>AJ7+AL35</f>
        <v>11.200000000000001</v>
      </c>
      <c r="AM7" s="583"/>
      <c r="AN7" s="582">
        <f>AL7+AN37</f>
        <v>11.200000000000001</v>
      </c>
      <c r="AO7" s="583"/>
      <c r="AP7" s="582">
        <f>AN7+AP39</f>
        <v>11.200000000000001</v>
      </c>
      <c r="AQ7" s="587"/>
    </row>
    <row r="8" spans="1:46" s="139" customFormat="1" ht="23.25" customHeight="1">
      <c r="A8" s="603"/>
      <c r="B8" s="144">
        <v>1300</v>
      </c>
      <c r="C8" s="145"/>
      <c r="D8" s="146">
        <f>B8-$P$1</f>
        <v>0</v>
      </c>
      <c r="E8" s="147"/>
      <c r="F8" s="210">
        <f>IF((H5)&lt;=$X$1,$P$1,$P$1+MROUND(ROUNDDOWN((H5-$X$1)*$I$1,-1),50))</f>
        <v>1300</v>
      </c>
      <c r="G8" s="211"/>
      <c r="H8" s="606"/>
      <c r="I8" s="607"/>
      <c r="J8" s="601"/>
      <c r="K8" s="601"/>
      <c r="L8" s="610"/>
      <c r="M8" s="611"/>
      <c r="N8" s="610"/>
      <c r="O8" s="614"/>
      <c r="P8" s="616"/>
      <c r="Q8" s="611"/>
      <c r="R8" s="614"/>
      <c r="S8" s="611"/>
      <c r="T8" s="614"/>
      <c r="U8" s="611"/>
      <c r="V8" s="584"/>
      <c r="W8" s="585"/>
      <c r="X8" s="584"/>
      <c r="Y8" s="585"/>
      <c r="Z8" s="584"/>
      <c r="AA8" s="588"/>
      <c r="AB8" s="584"/>
      <c r="AC8" s="585"/>
      <c r="AD8" s="584"/>
      <c r="AE8" s="585"/>
      <c r="AF8" s="584"/>
      <c r="AG8" s="585"/>
      <c r="AH8" s="584"/>
      <c r="AI8" s="585"/>
      <c r="AJ8" s="584"/>
      <c r="AK8" s="585"/>
      <c r="AL8" s="584"/>
      <c r="AM8" s="585"/>
      <c r="AN8" s="584"/>
      <c r="AO8" s="585"/>
      <c r="AP8" s="584"/>
      <c r="AQ8" s="588"/>
    </row>
    <row r="9" spans="1:46" s="139" customFormat="1" ht="23.25" customHeight="1">
      <c r="A9" s="602" t="s">
        <v>88</v>
      </c>
      <c r="B9" s="140"/>
      <c r="C9" s="141">
        <f>MROUND(ROUNDDOWN(B10*0.8,-1),50)</f>
        <v>1050</v>
      </c>
      <c r="D9" s="142"/>
      <c r="E9" s="143">
        <f>C9-$S$1</f>
        <v>0</v>
      </c>
      <c r="F9" s="184"/>
      <c r="G9" s="165">
        <f>MROUND(ROUNDDOWN(F10*0.8,-1),50)</f>
        <v>1050</v>
      </c>
      <c r="H9" s="184"/>
      <c r="I9" s="165">
        <f>MROUND(ROUNDDOWN(H10*0.8,-1),50)</f>
        <v>1050</v>
      </c>
      <c r="J9" s="604" t="s">
        <v>35</v>
      </c>
      <c r="K9" s="605"/>
      <c r="L9" s="601">
        <v>1.1000000000000001</v>
      </c>
      <c r="M9" s="601"/>
      <c r="N9" s="625">
        <f>L9+N11</f>
        <v>2.4000000000000004</v>
      </c>
      <c r="O9" s="626"/>
      <c r="P9" s="629">
        <f>N9+P13</f>
        <v>4.2</v>
      </c>
      <c r="Q9" s="630"/>
      <c r="R9" s="626">
        <f>P9+R15</f>
        <v>5.5</v>
      </c>
      <c r="S9" s="630"/>
      <c r="T9" s="626">
        <f>R9+T17</f>
        <v>6.9</v>
      </c>
      <c r="U9" s="630"/>
      <c r="V9" s="625">
        <f>T9+V19</f>
        <v>7.9</v>
      </c>
      <c r="W9" s="630"/>
      <c r="X9" s="578">
        <f>V9+X21</f>
        <v>9.2000000000000011</v>
      </c>
      <c r="Y9" s="589"/>
      <c r="Z9" s="578">
        <f>X9+Z23</f>
        <v>10.200000000000001</v>
      </c>
      <c r="AA9" s="579"/>
      <c r="AB9" s="578">
        <f>Z9+AB25</f>
        <v>10.200000000000001</v>
      </c>
      <c r="AC9" s="589"/>
      <c r="AD9" s="578">
        <f>AB9+AD27</f>
        <v>10.200000000000001</v>
      </c>
      <c r="AE9" s="589"/>
      <c r="AF9" s="578">
        <f>AD9+AF29</f>
        <v>10.200000000000001</v>
      </c>
      <c r="AG9" s="589"/>
      <c r="AH9" s="578">
        <f>AF9+AH31</f>
        <v>10.200000000000001</v>
      </c>
      <c r="AI9" s="589"/>
      <c r="AJ9" s="578">
        <f>AH9+AJ33</f>
        <v>10.200000000000001</v>
      </c>
      <c r="AK9" s="589"/>
      <c r="AL9" s="578">
        <f>AJ9+AL35</f>
        <v>10.200000000000001</v>
      </c>
      <c r="AM9" s="589"/>
      <c r="AN9" s="578">
        <f>AL9+AN37</f>
        <v>10.200000000000001</v>
      </c>
      <c r="AO9" s="589"/>
      <c r="AP9" s="578">
        <f>AN9+AP39</f>
        <v>10.200000000000001</v>
      </c>
      <c r="AQ9" s="579"/>
    </row>
    <row r="10" spans="1:46" s="139" customFormat="1" ht="23.25" customHeight="1">
      <c r="A10" s="603"/>
      <c r="B10" s="144">
        <v>1300</v>
      </c>
      <c r="C10" s="145"/>
      <c r="D10" s="146">
        <f>B10-$P$1</f>
        <v>0</v>
      </c>
      <c r="E10" s="147"/>
      <c r="F10" s="210">
        <f>IF((J5)&lt;=$X$1,$P$1,$P$1+MROUND(ROUNDDOWN((J5-$X$1)*$I$1,-1),50))</f>
        <v>1300</v>
      </c>
      <c r="G10" s="211"/>
      <c r="H10" s="210">
        <f>IF((J7)&lt;=$X$1,$P$1,$P$1+MROUND(ROUNDDOWN((J7-$X$1)*$I$1,-1),50))</f>
        <v>1300</v>
      </c>
      <c r="I10" s="211"/>
      <c r="J10" s="606"/>
      <c r="K10" s="607"/>
      <c r="L10" s="601"/>
      <c r="M10" s="601"/>
      <c r="N10" s="627"/>
      <c r="O10" s="628"/>
      <c r="P10" s="631"/>
      <c r="Q10" s="632"/>
      <c r="R10" s="628"/>
      <c r="S10" s="632"/>
      <c r="T10" s="628"/>
      <c r="U10" s="632"/>
      <c r="V10" s="627"/>
      <c r="W10" s="632"/>
      <c r="X10" s="580"/>
      <c r="Y10" s="590"/>
      <c r="Z10" s="580"/>
      <c r="AA10" s="581"/>
      <c r="AB10" s="580"/>
      <c r="AC10" s="590"/>
      <c r="AD10" s="580"/>
      <c r="AE10" s="590"/>
      <c r="AF10" s="580"/>
      <c r="AG10" s="590"/>
      <c r="AH10" s="580"/>
      <c r="AI10" s="590"/>
      <c r="AJ10" s="580"/>
      <c r="AK10" s="590"/>
      <c r="AL10" s="580"/>
      <c r="AM10" s="590"/>
      <c r="AN10" s="580"/>
      <c r="AO10" s="590"/>
      <c r="AP10" s="580"/>
      <c r="AQ10" s="581"/>
    </row>
    <row r="11" spans="1:46" s="139" customFormat="1" ht="23.25" customHeight="1">
      <c r="A11" s="623" t="s">
        <v>150</v>
      </c>
      <c r="B11" s="140"/>
      <c r="C11" s="141">
        <f>MROUND(ROUNDDOWN(B12*0.8,-1),50)</f>
        <v>1050</v>
      </c>
      <c r="D11" s="142"/>
      <c r="E11" s="143">
        <f>C11-$S$1</f>
        <v>0</v>
      </c>
      <c r="F11" s="184"/>
      <c r="G11" s="165">
        <f>MROUND(ROUNDDOWN(F12*0.8,-1),50)</f>
        <v>1050</v>
      </c>
      <c r="H11" s="184"/>
      <c r="I11" s="165">
        <f>MROUND(ROUNDDOWN(H12*0.8,-1),50)</f>
        <v>1050</v>
      </c>
      <c r="J11" s="184"/>
      <c r="K11" s="165">
        <f>MROUND(ROUNDDOWN(J12*0.8,-1),50)</f>
        <v>1050</v>
      </c>
      <c r="L11" s="624" t="s">
        <v>44</v>
      </c>
      <c r="M11" s="605"/>
      <c r="N11" s="601">
        <v>1.3</v>
      </c>
      <c r="O11" s="637"/>
      <c r="P11" s="615">
        <f>N11+P13</f>
        <v>3.1</v>
      </c>
      <c r="Q11" s="609"/>
      <c r="R11" s="613">
        <f>P11+R15</f>
        <v>4.4000000000000004</v>
      </c>
      <c r="S11" s="609"/>
      <c r="T11" s="613">
        <f>R11+T17</f>
        <v>5.8000000000000007</v>
      </c>
      <c r="U11" s="609"/>
      <c r="V11" s="608">
        <f>T11+V19</f>
        <v>6.8000000000000007</v>
      </c>
      <c r="W11" s="609"/>
      <c r="X11" s="582">
        <f>V11+X21</f>
        <v>8.1000000000000014</v>
      </c>
      <c r="Y11" s="583"/>
      <c r="Z11" s="582">
        <f>X11+Z23</f>
        <v>9.1000000000000014</v>
      </c>
      <c r="AA11" s="587"/>
      <c r="AB11" s="582">
        <f>Z11+AB25</f>
        <v>9.1000000000000014</v>
      </c>
      <c r="AC11" s="583"/>
      <c r="AD11" s="582">
        <f>AB11+AD27</f>
        <v>9.1000000000000014</v>
      </c>
      <c r="AE11" s="583"/>
      <c r="AF11" s="582">
        <f>AD11+AF29</f>
        <v>9.1000000000000014</v>
      </c>
      <c r="AG11" s="583"/>
      <c r="AH11" s="582">
        <f>AF11+AH31</f>
        <v>9.1000000000000014</v>
      </c>
      <c r="AI11" s="583"/>
      <c r="AJ11" s="582">
        <f>AH11+AJ33</f>
        <v>9.1000000000000014</v>
      </c>
      <c r="AK11" s="583"/>
      <c r="AL11" s="582">
        <f>AJ11+AL35</f>
        <v>9.1000000000000014</v>
      </c>
      <c r="AM11" s="583"/>
      <c r="AN11" s="582">
        <f>AL11+AN37</f>
        <v>9.1000000000000014</v>
      </c>
      <c r="AO11" s="583"/>
      <c r="AP11" s="582">
        <f>AN11+AP39</f>
        <v>9.1000000000000014</v>
      </c>
      <c r="AQ11" s="587"/>
    </row>
    <row r="12" spans="1:46" s="139" customFormat="1" ht="23.25" customHeight="1">
      <c r="A12" s="603"/>
      <c r="B12" s="144">
        <v>1300</v>
      </c>
      <c r="C12" s="145"/>
      <c r="D12" s="146">
        <f>B12-$P$1</f>
        <v>0</v>
      </c>
      <c r="E12" s="147"/>
      <c r="F12" s="210">
        <f>IF((L5)&lt;=$X$1,$P$1,$P$1+MROUND(ROUNDDOWN((L5-$X$1)*$I$1,-1),50))</f>
        <v>1300</v>
      </c>
      <c r="G12" s="211"/>
      <c r="H12" s="210">
        <f>IF((L7)&lt;=$X$1,$P$1,$P$1+MROUND(ROUNDDOWN((L7-$X$1)*$I$1,-1),50))</f>
        <v>1300</v>
      </c>
      <c r="I12" s="211"/>
      <c r="J12" s="210">
        <f>IF((L9)&lt;=$X$1,$P$1,$P$1+MROUND(ROUNDDOWN((L9-$X$1)*$I$1,-1),50))</f>
        <v>1300</v>
      </c>
      <c r="K12" s="211"/>
      <c r="L12" s="606"/>
      <c r="M12" s="607"/>
      <c r="N12" s="601"/>
      <c r="O12" s="637"/>
      <c r="P12" s="616"/>
      <c r="Q12" s="611"/>
      <c r="R12" s="614"/>
      <c r="S12" s="611"/>
      <c r="T12" s="614"/>
      <c r="U12" s="611"/>
      <c r="V12" s="610"/>
      <c r="W12" s="611"/>
      <c r="X12" s="584"/>
      <c r="Y12" s="585"/>
      <c r="Z12" s="584"/>
      <c r="AA12" s="588"/>
      <c r="AB12" s="584"/>
      <c r="AC12" s="585"/>
      <c r="AD12" s="584"/>
      <c r="AE12" s="585"/>
      <c r="AF12" s="584"/>
      <c r="AG12" s="585"/>
      <c r="AH12" s="584"/>
      <c r="AI12" s="585"/>
      <c r="AJ12" s="584"/>
      <c r="AK12" s="585"/>
      <c r="AL12" s="584"/>
      <c r="AM12" s="585"/>
      <c r="AN12" s="584"/>
      <c r="AO12" s="585"/>
      <c r="AP12" s="584"/>
      <c r="AQ12" s="588"/>
    </row>
    <row r="13" spans="1:46" s="139" customFormat="1" ht="23.25" customHeight="1">
      <c r="A13" s="602" t="s">
        <v>89</v>
      </c>
      <c r="B13" s="140"/>
      <c r="C13" s="141">
        <f>MROUND(ROUNDDOWN(B14*0.8,-1),50)</f>
        <v>1050</v>
      </c>
      <c r="D13" s="142"/>
      <c r="E13" s="143">
        <f>C13-$S$1</f>
        <v>0</v>
      </c>
      <c r="F13" s="184"/>
      <c r="G13" s="165">
        <f>MROUND(ROUNDDOWN(F14*0.8,-1),50)</f>
        <v>1050</v>
      </c>
      <c r="H13" s="184"/>
      <c r="I13" s="165">
        <f>MROUND(ROUNDDOWN(H14*0.8,-1),50)</f>
        <v>1050</v>
      </c>
      <c r="J13" s="184"/>
      <c r="K13" s="165">
        <f>MROUND(ROUNDDOWN(J14*0.8,-1),50)</f>
        <v>1050</v>
      </c>
      <c r="L13" s="184"/>
      <c r="M13" s="165">
        <f>MROUND(ROUNDDOWN(L14*0.8,-1),50)</f>
        <v>1050</v>
      </c>
      <c r="N13" s="604" t="s">
        <v>36</v>
      </c>
      <c r="O13" s="639"/>
      <c r="P13" s="642">
        <v>1.8</v>
      </c>
      <c r="Q13" s="601"/>
      <c r="R13" s="626">
        <f>P13+R15</f>
        <v>3.1</v>
      </c>
      <c r="S13" s="630"/>
      <c r="T13" s="626">
        <f>R13+T17</f>
        <v>4.5</v>
      </c>
      <c r="U13" s="630"/>
      <c r="V13" s="625">
        <f>T13+V19</f>
        <v>5.5</v>
      </c>
      <c r="W13" s="630"/>
      <c r="X13" s="625">
        <f>V13+X21</f>
        <v>6.8</v>
      </c>
      <c r="Y13" s="630"/>
      <c r="Z13" s="625">
        <f>X13+Z23</f>
        <v>7.8</v>
      </c>
      <c r="AA13" s="633"/>
      <c r="AB13" s="578">
        <f>Z13+AB25</f>
        <v>7.8</v>
      </c>
      <c r="AC13" s="589"/>
      <c r="AD13" s="578">
        <f>AB13+AD27</f>
        <v>7.8</v>
      </c>
      <c r="AE13" s="589"/>
      <c r="AF13" s="578">
        <f>AD13+AF29</f>
        <v>7.8</v>
      </c>
      <c r="AG13" s="589"/>
      <c r="AH13" s="578">
        <f>AF13+AH31</f>
        <v>7.8</v>
      </c>
      <c r="AI13" s="589"/>
      <c r="AJ13" s="578">
        <f>AH13+AJ33</f>
        <v>7.8</v>
      </c>
      <c r="AK13" s="589"/>
      <c r="AL13" s="578">
        <f>AJ13+AL35</f>
        <v>7.8</v>
      </c>
      <c r="AM13" s="589"/>
      <c r="AN13" s="578">
        <f>AL13+AN37</f>
        <v>7.8</v>
      </c>
      <c r="AO13" s="589"/>
      <c r="AP13" s="578">
        <f>AN13+AP39</f>
        <v>7.8</v>
      </c>
      <c r="AQ13" s="579"/>
    </row>
    <row r="14" spans="1:46" s="139" customFormat="1" ht="23.25" customHeight="1" thickBot="1">
      <c r="A14" s="638"/>
      <c r="B14" s="282">
        <v>1300</v>
      </c>
      <c r="C14" s="283"/>
      <c r="D14" s="215">
        <f>B14-$P$1</f>
        <v>0</v>
      </c>
      <c r="E14" s="216"/>
      <c r="F14" s="210">
        <f>IF((N5)&lt;=$X$1,$P$1,$P$1+MROUND(ROUNDDOWN((N5-$X$1)*$I$1,-1),50))</f>
        <v>1300</v>
      </c>
      <c r="G14" s="296"/>
      <c r="H14" s="210">
        <f>IF((N7)&lt;=$X$1,$P$1,$P$1+MROUND(ROUNDDOWN((N7-$X$1)*$I$1,-1),50))</f>
        <v>1300</v>
      </c>
      <c r="I14" s="296"/>
      <c r="J14" s="210">
        <f>IF((N9)&lt;=$X$1,$P$1,$P$1+MROUND(ROUNDDOWN((N9-$X$1)*$I$1,-1),50))</f>
        <v>1300</v>
      </c>
      <c r="K14" s="296"/>
      <c r="L14" s="210">
        <f>IF((N11)&lt;=$X$1,$P$1,$P$1+MROUND(ROUNDDOWN((N11-$X$1)*$I$1,-1),50))</f>
        <v>1300</v>
      </c>
      <c r="M14" s="296"/>
      <c r="N14" s="640"/>
      <c r="O14" s="641"/>
      <c r="P14" s="643"/>
      <c r="Q14" s="644"/>
      <c r="R14" s="645"/>
      <c r="S14" s="685"/>
      <c r="T14" s="645"/>
      <c r="U14" s="685"/>
      <c r="V14" s="686"/>
      <c r="W14" s="685"/>
      <c r="X14" s="686"/>
      <c r="Y14" s="685"/>
      <c r="Z14" s="686"/>
      <c r="AA14" s="646"/>
      <c r="AB14" s="580"/>
      <c r="AC14" s="590"/>
      <c r="AD14" s="580"/>
      <c r="AE14" s="590"/>
      <c r="AF14" s="580"/>
      <c r="AG14" s="590"/>
      <c r="AH14" s="580"/>
      <c r="AI14" s="590"/>
      <c r="AJ14" s="580"/>
      <c r="AK14" s="590"/>
      <c r="AL14" s="580"/>
      <c r="AM14" s="590"/>
      <c r="AN14" s="580"/>
      <c r="AO14" s="590"/>
      <c r="AP14" s="580"/>
      <c r="AQ14" s="581"/>
    </row>
    <row r="15" spans="1:46" s="139" customFormat="1" ht="23.25" customHeight="1">
      <c r="A15" s="653" t="s">
        <v>90</v>
      </c>
      <c r="B15" s="284"/>
      <c r="C15" s="285">
        <f>MROUND(ROUNDDOWN(B16*0.8,-1),50)</f>
        <v>1750</v>
      </c>
      <c r="D15" s="286"/>
      <c r="E15" s="287">
        <f>C15-$S$1</f>
        <v>700</v>
      </c>
      <c r="F15" s="288"/>
      <c r="G15" s="297">
        <f>MROUND(ROUNDDOWN(F16*0.8,-1),50)</f>
        <v>1050</v>
      </c>
      <c r="H15" s="288"/>
      <c r="I15" s="297">
        <f>MROUND(ROUNDDOWN(H16*0.8,-1),50)</f>
        <v>1050</v>
      </c>
      <c r="J15" s="288"/>
      <c r="K15" s="297">
        <f>MROUND(ROUNDDOWN(J16*0.8,-1),50)</f>
        <v>1050</v>
      </c>
      <c r="L15" s="288"/>
      <c r="M15" s="297">
        <f>MROUND(ROUNDDOWN(L16*0.8,-1),50)</f>
        <v>1050</v>
      </c>
      <c r="N15" s="288"/>
      <c r="O15" s="291">
        <f t="shared" ref="O15" si="8">ROUND(N16*0.8,-1)</f>
        <v>1040</v>
      </c>
      <c r="P15" s="664" t="s">
        <v>55</v>
      </c>
      <c r="Q15" s="655"/>
      <c r="R15" s="657">
        <v>1.3</v>
      </c>
      <c r="S15" s="687"/>
      <c r="T15" s="688">
        <f>R15+T17</f>
        <v>2.7</v>
      </c>
      <c r="U15" s="689"/>
      <c r="V15" s="690">
        <f>T15+V19</f>
        <v>3.7</v>
      </c>
      <c r="W15" s="689"/>
      <c r="X15" s="690">
        <f>V15+X21</f>
        <v>5</v>
      </c>
      <c r="Y15" s="689"/>
      <c r="Z15" s="690">
        <f>X15+Z23</f>
        <v>6</v>
      </c>
      <c r="AA15" s="691"/>
      <c r="AB15" s="582">
        <f>Z15+AB25</f>
        <v>6</v>
      </c>
      <c r="AC15" s="583"/>
      <c r="AD15" s="582">
        <f>AB15+AD27</f>
        <v>6</v>
      </c>
      <c r="AE15" s="583"/>
      <c r="AF15" s="582">
        <f>AD15+AF29</f>
        <v>6</v>
      </c>
      <c r="AG15" s="583"/>
      <c r="AH15" s="582">
        <f>AF15+AH31</f>
        <v>6</v>
      </c>
      <c r="AI15" s="583"/>
      <c r="AJ15" s="582">
        <f>AH15+AJ33</f>
        <v>6</v>
      </c>
      <c r="AK15" s="583"/>
      <c r="AL15" s="582">
        <f>AJ15+AL35</f>
        <v>6</v>
      </c>
      <c r="AM15" s="583"/>
      <c r="AN15" s="582">
        <f>AL15+AN37</f>
        <v>6</v>
      </c>
      <c r="AO15" s="583"/>
      <c r="AP15" s="582">
        <f>AN15+AP39</f>
        <v>6</v>
      </c>
      <c r="AQ15" s="587"/>
    </row>
    <row r="16" spans="1:46" s="139" customFormat="1" ht="23.25" customHeight="1">
      <c r="A16" s="603"/>
      <c r="B16" s="144">
        <f>$P$1+MROUND(ROUNDDOWN(P4*$I$1,-1),50)</f>
        <v>2200</v>
      </c>
      <c r="C16" s="145"/>
      <c r="D16" s="146">
        <f>B16-$P$1</f>
        <v>900</v>
      </c>
      <c r="E16" s="147"/>
      <c r="F16" s="210">
        <f>IF((P5)&lt;=$X$1,$P$1,$P$1+MROUND(ROUNDDOWN((P5-$X$1)*$I$1,-1),50))</f>
        <v>1300</v>
      </c>
      <c r="G16" s="211"/>
      <c r="H16" s="210">
        <f>IF((P7)&lt;=$X$1,$P$1,$P$1+MROUND(ROUNDDOWN((P7-$X$1)*$I$1,-1),50))</f>
        <v>1300</v>
      </c>
      <c r="I16" s="211"/>
      <c r="J16" s="210">
        <f>IF((P9)&lt;=$X$1,$P$1,$P$1+MROUND(ROUNDDOWN((P9-$X$1)*$I$1,-1),50))</f>
        <v>1300</v>
      </c>
      <c r="K16" s="211"/>
      <c r="L16" s="210">
        <f>IF((P11)&lt;=$X$1,$P$1,$P$1+MROUND(ROUNDDOWN((P11-$X$1)*$I$1,-1),50))</f>
        <v>1300</v>
      </c>
      <c r="M16" s="211"/>
      <c r="N16" s="192">
        <f>IF((P13)&lt;=8,P1,P1+ROUND(INT(((P13-8)*I1)),-1))</f>
        <v>1300</v>
      </c>
      <c r="O16" s="220"/>
      <c r="P16" s="656"/>
      <c r="Q16" s="607"/>
      <c r="R16" s="652"/>
      <c r="S16" s="601"/>
      <c r="T16" s="614"/>
      <c r="U16" s="611"/>
      <c r="V16" s="610"/>
      <c r="W16" s="611"/>
      <c r="X16" s="610"/>
      <c r="Y16" s="611"/>
      <c r="Z16" s="610"/>
      <c r="AA16" s="618"/>
      <c r="AB16" s="584"/>
      <c r="AC16" s="585"/>
      <c r="AD16" s="584"/>
      <c r="AE16" s="585"/>
      <c r="AF16" s="584"/>
      <c r="AG16" s="585"/>
      <c r="AH16" s="584"/>
      <c r="AI16" s="585"/>
      <c r="AJ16" s="584"/>
      <c r="AK16" s="585"/>
      <c r="AL16" s="584"/>
      <c r="AM16" s="585"/>
      <c r="AN16" s="584"/>
      <c r="AO16" s="585"/>
      <c r="AP16" s="584"/>
      <c r="AQ16" s="588"/>
    </row>
    <row r="17" spans="1:43" s="139" customFormat="1" ht="23.25" customHeight="1">
      <c r="A17" s="669" t="s">
        <v>161</v>
      </c>
      <c r="B17" s="140"/>
      <c r="C17" s="141">
        <f>MROUND(ROUNDDOWN(B18*0.8,-1),50)</f>
        <v>1900</v>
      </c>
      <c r="D17" s="162"/>
      <c r="E17" s="163">
        <f>C17-$S$1</f>
        <v>850</v>
      </c>
      <c r="F17" s="184"/>
      <c r="G17" s="165">
        <f>MROUND(ROUNDDOWN(F18*0.8,-1),50)</f>
        <v>1050</v>
      </c>
      <c r="H17" s="184"/>
      <c r="I17" s="165">
        <f>MROUND(ROUNDDOWN(H18*0.8,-1),50)</f>
        <v>1050</v>
      </c>
      <c r="J17" s="184"/>
      <c r="K17" s="165">
        <f>MROUND(ROUNDDOWN(J18*0.8,-1),50)</f>
        <v>1050</v>
      </c>
      <c r="L17" s="184"/>
      <c r="M17" s="165">
        <f>MROUND(ROUNDDOWN(L18*0.8,-1),50)</f>
        <v>1050</v>
      </c>
      <c r="N17" s="203"/>
      <c r="O17" s="292">
        <f t="shared" ref="O17" si="9">ROUND(N18*0.8,-1)</f>
        <v>1040</v>
      </c>
      <c r="P17" s="294"/>
      <c r="Q17" s="205">
        <f t="shared" ref="Q17" si="10">ROUND(P18*0.8,-1)</f>
        <v>1040</v>
      </c>
      <c r="R17" s="624" t="s">
        <v>56</v>
      </c>
      <c r="S17" s="605"/>
      <c r="T17" s="652">
        <v>1.4</v>
      </c>
      <c r="U17" s="637"/>
      <c r="V17" s="625">
        <f>T17+V19</f>
        <v>2.4</v>
      </c>
      <c r="W17" s="630"/>
      <c r="X17" s="625">
        <f>V17+X21</f>
        <v>3.7</v>
      </c>
      <c r="Y17" s="630"/>
      <c r="Z17" s="625">
        <f>X17+Z23</f>
        <v>4.7</v>
      </c>
      <c r="AA17" s="633"/>
      <c r="AB17" s="578">
        <f>Z17+AB25</f>
        <v>4.7</v>
      </c>
      <c r="AC17" s="589"/>
      <c r="AD17" s="578">
        <f>AB17+AD27</f>
        <v>4.7</v>
      </c>
      <c r="AE17" s="589"/>
      <c r="AF17" s="578">
        <f>AD17+AF29</f>
        <v>4.7</v>
      </c>
      <c r="AG17" s="589"/>
      <c r="AH17" s="578">
        <f>AF17+AH31</f>
        <v>4.7</v>
      </c>
      <c r="AI17" s="589"/>
      <c r="AJ17" s="578">
        <f>AH17+AJ33</f>
        <v>4.7</v>
      </c>
      <c r="AK17" s="589"/>
      <c r="AL17" s="578">
        <f>AJ17+AL35</f>
        <v>4.7</v>
      </c>
      <c r="AM17" s="589"/>
      <c r="AN17" s="578">
        <f>AL17+AN37</f>
        <v>4.7</v>
      </c>
      <c r="AO17" s="589"/>
      <c r="AP17" s="578">
        <f>AN17+AP39</f>
        <v>4.7</v>
      </c>
      <c r="AQ17" s="579"/>
    </row>
    <row r="18" spans="1:43" s="139" customFormat="1" ht="23.25" customHeight="1">
      <c r="A18" s="603"/>
      <c r="B18" s="144">
        <f>$P$1+MROUND(ROUNDDOWN(R4*$I$1,-1),50)</f>
        <v>2350</v>
      </c>
      <c r="C18" s="145"/>
      <c r="D18" s="146">
        <f>B18-$P$1</f>
        <v>1050</v>
      </c>
      <c r="E18" s="147"/>
      <c r="F18" s="210">
        <f>IF((R5)&lt;=$X$1,$P$1,$P$1+MROUND(ROUNDDOWN((R5-$X$1)*$I$1,-1),50))</f>
        <v>1300</v>
      </c>
      <c r="G18" s="211"/>
      <c r="H18" s="210">
        <f>IF((R7)&lt;=$X$1,$P$1,$P$1+MROUND(ROUNDDOWN((R7-$X$1)*$I$1,-1),50))</f>
        <v>1300</v>
      </c>
      <c r="I18" s="211"/>
      <c r="J18" s="210">
        <f>IF((R9)&lt;=$X$1,$P$1,$P$1+MROUND(ROUNDDOWN((R9-$X$1)*$I$1,-1),50))</f>
        <v>1300</v>
      </c>
      <c r="K18" s="211"/>
      <c r="L18" s="210">
        <f>IF((R11)&lt;=$X$1,$P$1,$P$1+MROUND(ROUNDDOWN((R11-$X$1)*$I$1,-1),50))</f>
        <v>1300</v>
      </c>
      <c r="M18" s="211"/>
      <c r="N18" s="192">
        <f>IF((R13)&lt;=8,P1,P1+ROUND(INT(((R13-8)*I1)),-1))</f>
        <v>1300</v>
      </c>
      <c r="O18" s="220"/>
      <c r="P18" s="302">
        <f>IF((R15)&lt;=8,P1,P1+ROUND(INT(((R15-8)*I1)),-1))</f>
        <v>1300</v>
      </c>
      <c r="Q18" s="190"/>
      <c r="R18" s="606"/>
      <c r="S18" s="607"/>
      <c r="T18" s="652"/>
      <c r="U18" s="637"/>
      <c r="V18" s="627"/>
      <c r="W18" s="632"/>
      <c r="X18" s="627"/>
      <c r="Y18" s="632"/>
      <c r="Z18" s="627"/>
      <c r="AA18" s="634"/>
      <c r="AB18" s="580"/>
      <c r="AC18" s="590"/>
      <c r="AD18" s="580"/>
      <c r="AE18" s="590"/>
      <c r="AF18" s="580"/>
      <c r="AG18" s="590"/>
      <c r="AH18" s="580"/>
      <c r="AI18" s="590"/>
      <c r="AJ18" s="580"/>
      <c r="AK18" s="590"/>
      <c r="AL18" s="580"/>
      <c r="AM18" s="590"/>
      <c r="AN18" s="580"/>
      <c r="AO18" s="590"/>
      <c r="AP18" s="580"/>
      <c r="AQ18" s="581"/>
    </row>
    <row r="19" spans="1:43" s="139" customFormat="1" ht="23.25" customHeight="1">
      <c r="A19" s="647" t="s">
        <v>95</v>
      </c>
      <c r="B19" s="140"/>
      <c r="C19" s="141">
        <f>MROUND(ROUNDDOWN(B20*0.8,-1),50)</f>
        <v>2000</v>
      </c>
      <c r="D19" s="162"/>
      <c r="E19" s="163">
        <f>C19-$S$1</f>
        <v>950</v>
      </c>
      <c r="F19" s="148"/>
      <c r="G19" s="141">
        <f>MROUND(ROUNDDOWN(F20*0.8,-1),50)</f>
        <v>1150</v>
      </c>
      <c r="H19" s="184"/>
      <c r="I19" s="165">
        <f>MROUND(ROUNDDOWN(H20*0.8,-1),50)</f>
        <v>1050</v>
      </c>
      <c r="J19" s="184"/>
      <c r="K19" s="165">
        <f>MROUND(ROUNDDOWN(J20*0.8,-1),50)</f>
        <v>1050</v>
      </c>
      <c r="L19" s="184"/>
      <c r="M19" s="165">
        <f>MROUND(ROUNDDOWN(L20*0.8,-1),50)</f>
        <v>1050</v>
      </c>
      <c r="N19" s="203"/>
      <c r="O19" s="292">
        <f t="shared" ref="O19" si="11">ROUND(N20*0.8,-1)</f>
        <v>1040</v>
      </c>
      <c r="P19" s="294"/>
      <c r="Q19" s="205">
        <f t="shared" ref="Q19" si="12">ROUND(P20*0.8,-1)</f>
        <v>1040</v>
      </c>
      <c r="R19" s="206"/>
      <c r="S19" s="207">
        <f t="shared" ref="S19" si="13">ROUND(R20*0.8,-1)</f>
        <v>1040</v>
      </c>
      <c r="T19" s="624" t="s">
        <v>57</v>
      </c>
      <c r="U19" s="605"/>
      <c r="V19" s="672">
        <v>1</v>
      </c>
      <c r="W19" s="672"/>
      <c r="X19" s="608">
        <f>V19+X21</f>
        <v>2.2999999999999998</v>
      </c>
      <c r="Y19" s="609"/>
      <c r="Z19" s="608">
        <f>X19+Z23</f>
        <v>3.3</v>
      </c>
      <c r="AA19" s="617"/>
      <c r="AB19" s="582">
        <f>Z19+AB25</f>
        <v>3.3</v>
      </c>
      <c r="AC19" s="583"/>
      <c r="AD19" s="582">
        <f>AB19+AD27</f>
        <v>3.3</v>
      </c>
      <c r="AE19" s="583"/>
      <c r="AF19" s="582">
        <f>AD19+AF29</f>
        <v>3.3</v>
      </c>
      <c r="AG19" s="583"/>
      <c r="AH19" s="582">
        <f>AF19+AH31</f>
        <v>3.3</v>
      </c>
      <c r="AI19" s="583"/>
      <c r="AJ19" s="582">
        <f>AH19+AJ33</f>
        <v>3.3</v>
      </c>
      <c r="AK19" s="583"/>
      <c r="AL19" s="582">
        <f>AJ19+AL35</f>
        <v>3.3</v>
      </c>
      <c r="AM19" s="583"/>
      <c r="AN19" s="582">
        <f>AL19+AN37</f>
        <v>3.3</v>
      </c>
      <c r="AO19" s="583"/>
      <c r="AP19" s="582">
        <f>AN19+AP39</f>
        <v>3.3</v>
      </c>
      <c r="AQ19" s="587"/>
    </row>
    <row r="20" spans="1:43" s="139" customFormat="1" ht="23.25" customHeight="1">
      <c r="A20" s="603"/>
      <c r="B20" s="144">
        <f>$P$1+MROUND(ROUNDDOWN(T4*$I$1,-1),50)</f>
        <v>2500</v>
      </c>
      <c r="C20" s="145"/>
      <c r="D20" s="146">
        <f>B20-$P$1</f>
        <v>1200</v>
      </c>
      <c r="E20" s="147"/>
      <c r="F20" s="149">
        <f>IF((T5)&lt;=$X$1,$P$1,$P$1+MROUND(ROUNDDOWN((T5-$X$1)*$I$1,-1),50))</f>
        <v>1450</v>
      </c>
      <c r="G20" s="150"/>
      <c r="H20" s="210">
        <f>IF((T7)&lt;=$X$1,$P$1,$P$1+MROUND(ROUNDDOWN((T7-$X$1)*$I$1,-1),50))</f>
        <v>1300</v>
      </c>
      <c r="I20" s="211"/>
      <c r="J20" s="210">
        <f>IF((T9)&lt;=$X$1,$P$1,$P$1+MROUND(ROUNDDOWN((T9-$X$1)*$I$1,-1),50))</f>
        <v>1300</v>
      </c>
      <c r="K20" s="211"/>
      <c r="L20" s="210">
        <f>IF((T11)&lt;=$X$1,$P$1,$P$1+MROUND(ROUNDDOWN((T11-$X$1)*$I$1,-1),50))</f>
        <v>1300</v>
      </c>
      <c r="M20" s="211"/>
      <c r="N20" s="189">
        <f>IF((T13)&lt;=8,P1,P1+ROUND(INT(((T13-8)*I1)),-1))</f>
        <v>1300</v>
      </c>
      <c r="O20" s="220"/>
      <c r="P20" s="301">
        <f>IF((T15)&lt;=8,P1,P1+ROUND(INT(((T15-8)*I1)),-1))</f>
        <v>1300</v>
      </c>
      <c r="Q20" s="190"/>
      <c r="R20" s="208">
        <f>IF((T17)&lt;=8,P1,P1+ROUND(INT(((T17-8)*I1)),-1))</f>
        <v>1300</v>
      </c>
      <c r="S20" s="209"/>
      <c r="T20" s="606"/>
      <c r="U20" s="607"/>
      <c r="V20" s="601"/>
      <c r="W20" s="601"/>
      <c r="X20" s="610"/>
      <c r="Y20" s="611"/>
      <c r="Z20" s="610"/>
      <c r="AA20" s="618"/>
      <c r="AB20" s="584"/>
      <c r="AC20" s="585"/>
      <c r="AD20" s="584"/>
      <c r="AE20" s="585"/>
      <c r="AF20" s="584"/>
      <c r="AG20" s="585"/>
      <c r="AH20" s="584"/>
      <c r="AI20" s="585"/>
      <c r="AJ20" s="584"/>
      <c r="AK20" s="585"/>
      <c r="AL20" s="584"/>
      <c r="AM20" s="585"/>
      <c r="AN20" s="584"/>
      <c r="AO20" s="585"/>
      <c r="AP20" s="584"/>
      <c r="AQ20" s="588"/>
    </row>
    <row r="21" spans="1:43" s="139" customFormat="1" ht="23.25" customHeight="1">
      <c r="A21" s="602" t="s">
        <v>96</v>
      </c>
      <c r="B21" s="140"/>
      <c r="C21" s="141">
        <f>MROUND(ROUNDDOWN(B22*0.8,-1),50)</f>
        <v>2100</v>
      </c>
      <c r="D21" s="142"/>
      <c r="E21" s="143">
        <f>C21-$S$1</f>
        <v>1050</v>
      </c>
      <c r="F21" s="148"/>
      <c r="G21" s="141">
        <f>MROUND(ROUNDDOWN(F22*0.8,-1),50)</f>
        <v>1250</v>
      </c>
      <c r="H21" s="148"/>
      <c r="I21" s="141">
        <f>MROUND(ROUNDDOWN(H22*0.8,-1),50)</f>
        <v>1100</v>
      </c>
      <c r="J21" s="184"/>
      <c r="K21" s="165">
        <f>MROUND(ROUNDDOWN(J22*0.8,-1),50)</f>
        <v>1050</v>
      </c>
      <c r="L21" s="184"/>
      <c r="M21" s="165">
        <f>MROUND(ROUNDDOWN(L22*0.8,-1),50)</f>
        <v>1050</v>
      </c>
      <c r="N21" s="184"/>
      <c r="O21" s="219">
        <f t="shared" ref="O21:Q23" si="14">ROUND(N22*0.8,-1)</f>
        <v>1040</v>
      </c>
      <c r="P21" s="300"/>
      <c r="Q21" s="188">
        <f t="shared" ref="Q21" si="15">ROUND(P22*0.8,-1)</f>
        <v>1040</v>
      </c>
      <c r="R21" s="184"/>
      <c r="S21" s="188">
        <f t="shared" ref="S21:W25" si="16">ROUND(R22*0.8,-1)</f>
        <v>1040</v>
      </c>
      <c r="T21" s="184"/>
      <c r="U21" s="188">
        <f t="shared" ref="U21:Y25" si="17">ROUND(T22*0.8,-1)</f>
        <v>1040</v>
      </c>
      <c r="V21" s="677" t="s">
        <v>58</v>
      </c>
      <c r="W21" s="678"/>
      <c r="X21" s="601">
        <v>1.3</v>
      </c>
      <c r="Y21" s="637"/>
      <c r="Z21" s="625">
        <f>X21+Z23</f>
        <v>2.2999999999999998</v>
      </c>
      <c r="AA21" s="633"/>
      <c r="AB21" s="578">
        <f>Z21+AB25</f>
        <v>2.2999999999999998</v>
      </c>
      <c r="AC21" s="589"/>
      <c r="AD21" s="578">
        <f>AB21+AD27</f>
        <v>2.2999999999999998</v>
      </c>
      <c r="AE21" s="589"/>
      <c r="AF21" s="578">
        <f>AD21+AF29</f>
        <v>2.2999999999999998</v>
      </c>
      <c r="AG21" s="589"/>
      <c r="AH21" s="578">
        <f>AF21+AH31</f>
        <v>2.2999999999999998</v>
      </c>
      <c r="AI21" s="589"/>
      <c r="AJ21" s="578">
        <f>AH21+AJ33</f>
        <v>2.2999999999999998</v>
      </c>
      <c r="AK21" s="589"/>
      <c r="AL21" s="578">
        <f>AJ21+AL35</f>
        <v>2.2999999999999998</v>
      </c>
      <c r="AM21" s="589"/>
      <c r="AN21" s="578">
        <f>AL21+AN37</f>
        <v>2.2999999999999998</v>
      </c>
      <c r="AO21" s="589"/>
      <c r="AP21" s="578">
        <f>AN21+AP39</f>
        <v>2.2999999999999998</v>
      </c>
      <c r="AQ21" s="579"/>
    </row>
    <row r="22" spans="1:43" s="139" customFormat="1" ht="23.25" customHeight="1">
      <c r="A22" s="603"/>
      <c r="B22" s="144">
        <f>$P$1+MROUND(ROUNDDOWN(V4*$I$1,-1),50)</f>
        <v>2600</v>
      </c>
      <c r="C22" s="145"/>
      <c r="D22" s="146">
        <f>B22-$P$1</f>
        <v>1300</v>
      </c>
      <c r="E22" s="147"/>
      <c r="F22" s="149">
        <f>IF((V5)&lt;=$X$1,$P$1,$P$1+MROUND(ROUNDDOWN((V5-$X$1)*$I$1,-1),50))</f>
        <v>1550</v>
      </c>
      <c r="G22" s="150"/>
      <c r="H22" s="149">
        <f>IF((V7)&lt;=$X$1,$P$1,$P$1+MROUND(ROUNDDOWN((V7-$X$1)*$I$1,-1),50))</f>
        <v>1400</v>
      </c>
      <c r="I22" s="150"/>
      <c r="J22" s="210">
        <f>IF((V9)&lt;=$X$1,$P$1,$P$1+MROUND(ROUNDDOWN((V9-$X$1)*$I$1,-1),50))</f>
        <v>1300</v>
      </c>
      <c r="K22" s="211"/>
      <c r="L22" s="210">
        <f>IF((V11)&lt;=$X$1,$P$1,$P$1+MROUND(ROUNDDOWN((V11-$X$1)*$I$1,-1),50))</f>
        <v>1300</v>
      </c>
      <c r="M22" s="211"/>
      <c r="N22" s="189">
        <f>IF((V13)&lt;=8,P1,P1+ROUND(INT(((V13-8)*I1)),-1))</f>
        <v>1300</v>
      </c>
      <c r="O22" s="220"/>
      <c r="P22" s="301">
        <f>IF((V15)&lt;=8,P1,P1+ROUND(INT(((V15-8)*I1)),-1))</f>
        <v>1300</v>
      </c>
      <c r="Q22" s="190"/>
      <c r="R22" s="189">
        <f>IF((V17)&lt;=8,P1,P1+ROUND(INT(((V17-8)*I1)),-1))</f>
        <v>1300</v>
      </c>
      <c r="S22" s="190"/>
      <c r="T22" s="189">
        <f>IF((V19)&lt;=8,P1,P1+ROUND(INT(((V19-8)*I1)),-1))</f>
        <v>1300</v>
      </c>
      <c r="U22" s="190"/>
      <c r="V22" s="679"/>
      <c r="W22" s="680"/>
      <c r="X22" s="601"/>
      <c r="Y22" s="637"/>
      <c r="Z22" s="627"/>
      <c r="AA22" s="634"/>
      <c r="AB22" s="580"/>
      <c r="AC22" s="590"/>
      <c r="AD22" s="580"/>
      <c r="AE22" s="590"/>
      <c r="AF22" s="580"/>
      <c r="AG22" s="590"/>
      <c r="AH22" s="580"/>
      <c r="AI22" s="590"/>
      <c r="AJ22" s="580"/>
      <c r="AK22" s="590"/>
      <c r="AL22" s="580"/>
      <c r="AM22" s="590"/>
      <c r="AN22" s="580"/>
      <c r="AO22" s="590"/>
      <c r="AP22" s="580"/>
      <c r="AQ22" s="581"/>
    </row>
    <row r="23" spans="1:43" s="139" customFormat="1" ht="23.25" customHeight="1">
      <c r="A23" s="623" t="s">
        <v>162</v>
      </c>
      <c r="B23" s="140"/>
      <c r="C23" s="141">
        <f>MROUND(ROUNDDOWN(B24*0.8,-1),50)</f>
        <v>2200</v>
      </c>
      <c r="D23" s="142"/>
      <c r="E23" s="143">
        <f>C23-$S$1</f>
        <v>1150</v>
      </c>
      <c r="F23" s="148"/>
      <c r="G23" s="141">
        <f>MROUND(ROUNDDOWN(F24*0.8,-1),50)</f>
        <v>1350</v>
      </c>
      <c r="H23" s="148"/>
      <c r="I23" s="141">
        <f>MROUND(ROUNDDOWN(H24*0.8,-1),50)</f>
        <v>1250</v>
      </c>
      <c r="J23" s="148"/>
      <c r="K23" s="141">
        <f>MROUND(ROUNDDOWN(J24*0.8,-1),50)</f>
        <v>1150</v>
      </c>
      <c r="L23" s="184"/>
      <c r="M23" s="165">
        <f>MROUND(ROUNDDOWN(L24*0.8,-1),50)</f>
        <v>1050</v>
      </c>
      <c r="N23" s="184"/>
      <c r="O23" s="219">
        <f t="shared" ref="O23:Q25" si="18">ROUND(N24*0.8,-1)</f>
        <v>1040</v>
      </c>
      <c r="P23" s="300"/>
      <c r="Q23" s="188">
        <f t="shared" si="14"/>
        <v>1040</v>
      </c>
      <c r="R23" s="184"/>
      <c r="S23" s="188">
        <f t="shared" ref="S23:U25" si="19">ROUND(R24*0.8,-1)</f>
        <v>1040</v>
      </c>
      <c r="T23" s="184"/>
      <c r="U23" s="188">
        <f t="shared" si="16"/>
        <v>1040</v>
      </c>
      <c r="V23" s="184"/>
      <c r="W23" s="188">
        <f t="shared" si="17"/>
        <v>1040</v>
      </c>
      <c r="X23" s="624" t="s">
        <v>59</v>
      </c>
      <c r="Y23" s="605"/>
      <c r="Z23" s="601">
        <v>1</v>
      </c>
      <c r="AA23" s="659"/>
      <c r="AB23" s="582">
        <f>Z23+AB25</f>
        <v>1</v>
      </c>
      <c r="AC23" s="583"/>
      <c r="AD23" s="582">
        <f>AB23+AD27</f>
        <v>1</v>
      </c>
      <c r="AE23" s="583"/>
      <c r="AF23" s="582">
        <f>AD23+AF29</f>
        <v>1</v>
      </c>
      <c r="AG23" s="583"/>
      <c r="AH23" s="582">
        <f>AF23+AH31</f>
        <v>1</v>
      </c>
      <c r="AI23" s="583"/>
      <c r="AJ23" s="582">
        <f>AH23+AJ33</f>
        <v>1</v>
      </c>
      <c r="AK23" s="583"/>
      <c r="AL23" s="582">
        <f>AJ23+AL35</f>
        <v>1</v>
      </c>
      <c r="AM23" s="583"/>
      <c r="AN23" s="582">
        <f>AL23+AN37</f>
        <v>1</v>
      </c>
      <c r="AO23" s="583"/>
      <c r="AP23" s="582">
        <f>AN23+AP39</f>
        <v>1</v>
      </c>
      <c r="AQ23" s="587"/>
    </row>
    <row r="24" spans="1:43" s="139" customFormat="1" ht="23.25" customHeight="1">
      <c r="A24" s="603"/>
      <c r="B24" s="144">
        <f>$P$1+MROUND(ROUNDDOWN(X4*$I$1,-1),50)</f>
        <v>2750</v>
      </c>
      <c r="C24" s="145"/>
      <c r="D24" s="146">
        <f>B24-$P$1</f>
        <v>1450</v>
      </c>
      <c r="E24" s="147"/>
      <c r="F24" s="149">
        <f>IF((X5)&lt;=$X$1,$P$1,$P$1+MROUND(ROUNDDOWN((X5-$X$1)*$I$1,-1),50))</f>
        <v>1700</v>
      </c>
      <c r="G24" s="150"/>
      <c r="H24" s="149">
        <f>IF((X7)&lt;=$X$1,$P$1,$P$1+MROUND(ROUNDDOWN((X7-$X$1)*$I$1,-1),50))</f>
        <v>1550</v>
      </c>
      <c r="I24" s="150"/>
      <c r="J24" s="149">
        <f>IF((X9)&lt;=$X$1,$P$1,$P$1+MROUND(ROUNDDOWN((X9-$X$1)*$I$1,-1),50))</f>
        <v>1450</v>
      </c>
      <c r="K24" s="150"/>
      <c r="L24" s="210">
        <f>IF((X11)&lt;=$X$1,$P$1,$P$1+MROUND(ROUNDDOWN((X11-$X$1)*$I$1,-1),50))</f>
        <v>1300</v>
      </c>
      <c r="M24" s="211"/>
      <c r="N24" s="189">
        <f>IF((X13)&lt;=8,P1,P1+ROUND(INT(((X13-8)*I1)),-1))</f>
        <v>1300</v>
      </c>
      <c r="O24" s="220"/>
      <c r="P24" s="301">
        <f>IF((X15)&lt;=8,P1,P1+ROUND(INT(((X15-8)*I1)),-1))</f>
        <v>1300</v>
      </c>
      <c r="Q24" s="190"/>
      <c r="R24" s="189">
        <f>IF((X17)&lt;=8,P1,P1+ROUND(INT(((X17-8)*I1)),-1))</f>
        <v>1300</v>
      </c>
      <c r="S24" s="190"/>
      <c r="T24" s="189">
        <f>IF((X19)&lt;=8,P1,P1+ROUND(INT(((X19-8)*I1)),-1))</f>
        <v>1300</v>
      </c>
      <c r="U24" s="190"/>
      <c r="V24" s="189">
        <f>IF((X21)&lt;=8,P1,P1+ROUND(INT(((X21-8)*I1)),-1))</f>
        <v>1300</v>
      </c>
      <c r="W24" s="190"/>
      <c r="X24" s="606"/>
      <c r="Y24" s="607"/>
      <c r="Z24" s="601"/>
      <c r="AA24" s="659"/>
      <c r="AB24" s="584"/>
      <c r="AC24" s="585"/>
      <c r="AD24" s="584"/>
      <c r="AE24" s="585"/>
      <c r="AF24" s="584"/>
      <c r="AG24" s="585"/>
      <c r="AH24" s="584"/>
      <c r="AI24" s="585"/>
      <c r="AJ24" s="584"/>
      <c r="AK24" s="585"/>
      <c r="AL24" s="584"/>
      <c r="AM24" s="585"/>
      <c r="AN24" s="584"/>
      <c r="AO24" s="585"/>
      <c r="AP24" s="584"/>
      <c r="AQ24" s="588"/>
    </row>
    <row r="25" spans="1:43" s="139" customFormat="1" ht="23.25" customHeight="1">
      <c r="A25" s="602" t="s">
        <v>97</v>
      </c>
      <c r="B25" s="140"/>
      <c r="C25" s="141">
        <f>MROUND(ROUNDDOWN(B26*0.8,-1),50)</f>
        <v>2300</v>
      </c>
      <c r="D25" s="142"/>
      <c r="E25" s="143">
        <f>C25-$S$1</f>
        <v>1250</v>
      </c>
      <c r="F25" s="148"/>
      <c r="G25" s="141">
        <f>MROUND(ROUNDDOWN(F26*0.8,-1),50)</f>
        <v>1500</v>
      </c>
      <c r="H25" s="148"/>
      <c r="I25" s="141">
        <f>MROUND(ROUNDDOWN(H26*0.8,-1),50)</f>
        <v>1300</v>
      </c>
      <c r="J25" s="148"/>
      <c r="K25" s="141">
        <f>MROUND(ROUNDDOWN(J26*0.8,-1),50)</f>
        <v>1250</v>
      </c>
      <c r="L25" s="148"/>
      <c r="M25" s="141">
        <f>MROUND(ROUNDDOWN(L26*0.8,-1),50)</f>
        <v>1100</v>
      </c>
      <c r="N25" s="184"/>
      <c r="O25" s="141">
        <f>MROUND(ROUNDDOWN(N26*0.8,-1),50)</f>
        <v>1050</v>
      </c>
      <c r="P25" s="300"/>
      <c r="Q25" s="188">
        <f t="shared" si="18"/>
        <v>1040</v>
      </c>
      <c r="R25" s="184"/>
      <c r="S25" s="188">
        <f t="shared" ref="S25" si="20">ROUND(R26*0.8,-1)</f>
        <v>1040</v>
      </c>
      <c r="T25" s="184"/>
      <c r="U25" s="188">
        <f t="shared" si="19"/>
        <v>1040</v>
      </c>
      <c r="V25" s="184"/>
      <c r="W25" s="188">
        <f t="shared" si="16"/>
        <v>1040</v>
      </c>
      <c r="X25" s="184"/>
      <c r="Y25" s="188">
        <f t="shared" si="17"/>
        <v>1040</v>
      </c>
      <c r="Z25" s="681" t="s">
        <v>60</v>
      </c>
      <c r="AA25" s="682"/>
      <c r="AB25" s="601"/>
      <c r="AC25" s="601"/>
      <c r="AD25" s="578">
        <f>AB25+AD27</f>
        <v>0</v>
      </c>
      <c r="AE25" s="589"/>
      <c r="AF25" s="578">
        <f>AD25+AF29</f>
        <v>0</v>
      </c>
      <c r="AG25" s="589"/>
      <c r="AH25" s="578">
        <f>AF25+AH31</f>
        <v>0</v>
      </c>
      <c r="AI25" s="589"/>
      <c r="AJ25" s="578">
        <f>AH25+AJ33</f>
        <v>0</v>
      </c>
      <c r="AK25" s="589"/>
      <c r="AL25" s="578">
        <f>AJ25+AL35</f>
        <v>0</v>
      </c>
      <c r="AM25" s="589"/>
      <c r="AN25" s="578">
        <f>AL25+AN37</f>
        <v>0</v>
      </c>
      <c r="AO25" s="589"/>
      <c r="AP25" s="578">
        <f>AN25+AP39</f>
        <v>0</v>
      </c>
      <c r="AQ25" s="579"/>
    </row>
    <row r="26" spans="1:43" s="139" customFormat="1" ht="23.25" customHeight="1" thickBot="1">
      <c r="A26" s="648"/>
      <c r="B26" s="152">
        <f>$P$1+MROUND(ROUNDDOWN(Z4*$I$1,-1),50)</f>
        <v>2900</v>
      </c>
      <c r="C26" s="153"/>
      <c r="D26" s="154">
        <f>B26-$P$1</f>
        <v>1600</v>
      </c>
      <c r="E26" s="155"/>
      <c r="F26" s="159">
        <f>IF((Z5)&lt;=$X$1,$P$1,$P$1+MROUND(ROUNDDOWN((Z5-$X$1)*$I$1,-1),50))</f>
        <v>1850</v>
      </c>
      <c r="G26" s="160"/>
      <c r="H26" s="159">
        <f>IF((Z7)&lt;=$X$1,$P$1,$P$1+MROUND(ROUNDDOWN((Z7-$X$1)*$I$1,-1),50))</f>
        <v>1650</v>
      </c>
      <c r="I26" s="160"/>
      <c r="J26" s="159">
        <f>IF((Z9)&lt;=$X$1,$P$1,$P$1+MROUND(ROUNDDOWN((Z9-$X$1)*$I$1,-1),50))</f>
        <v>1550</v>
      </c>
      <c r="K26" s="160"/>
      <c r="L26" s="159">
        <f>IF((Z11)&lt;=$X$1,$P$1,$P$1+MROUND(ROUNDDOWN((Z11-$X$1)*$I$1,-1),50))</f>
        <v>1400</v>
      </c>
      <c r="M26" s="160"/>
      <c r="N26" s="159">
        <f>IF((Z13)&lt;=$X$1,$P$1,$P$1+MROUND(ROUNDDOWN((Z13-$X$1)*$I$1,-1),50))</f>
        <v>1300</v>
      </c>
      <c r="O26" s="293"/>
      <c r="P26" s="295">
        <f>IF((Z15)&lt;=8,P1,P1+ROUND(INT(((Z15-8)*I1)),-1))</f>
        <v>1300</v>
      </c>
      <c r="Q26" s="196"/>
      <c r="R26" s="195">
        <f>IF((Z17)&lt;=8,P1,P1+ROUND(INT(((Z17-8)*I1)),-1))</f>
        <v>1300</v>
      </c>
      <c r="S26" s="196"/>
      <c r="T26" s="195">
        <f>IF((Z19)&lt;=8,P1,P1+ROUND(INT(((Z19-8)*I1)),-1))</f>
        <v>1300</v>
      </c>
      <c r="U26" s="196"/>
      <c r="V26" s="195">
        <f>IF((Z21)&lt;=8,P1,P1+ROUND(INT(((Z21-8)*I1)),-1))</f>
        <v>1300</v>
      </c>
      <c r="W26" s="196"/>
      <c r="X26" s="195">
        <f>IF((Z23)&lt;=8,P1,P1+ROUND(INT(((Z23-8)*I1)),-1))</f>
        <v>1300</v>
      </c>
      <c r="Y26" s="196"/>
      <c r="Z26" s="683"/>
      <c r="AA26" s="684"/>
      <c r="AB26" s="601"/>
      <c r="AC26" s="601"/>
      <c r="AD26" s="580"/>
      <c r="AE26" s="590"/>
      <c r="AF26" s="580"/>
      <c r="AG26" s="590"/>
      <c r="AH26" s="580"/>
      <c r="AI26" s="590"/>
      <c r="AJ26" s="580"/>
      <c r="AK26" s="590"/>
      <c r="AL26" s="580"/>
      <c r="AM26" s="590"/>
      <c r="AN26" s="580"/>
      <c r="AO26" s="590"/>
      <c r="AP26" s="580"/>
      <c r="AQ26" s="581"/>
    </row>
    <row r="27" spans="1:43" s="12" customFormat="1" ht="23.25" hidden="1" customHeight="1">
      <c r="A27" s="497">
        <f>AB27</f>
        <v>0</v>
      </c>
      <c r="B27" s="112"/>
      <c r="C27" s="113">
        <f>MROUND(ROUNDDOWN(B28*0.8,-1),50)</f>
        <v>2300</v>
      </c>
      <c r="D27" s="70"/>
      <c r="E27" s="71">
        <f>C27-$S$1</f>
        <v>1250</v>
      </c>
      <c r="F27" s="114"/>
      <c r="G27" s="113">
        <f>MROUND(ROUNDDOWN(F28*0.8,-1),50)</f>
        <v>1500</v>
      </c>
      <c r="H27" s="114"/>
      <c r="I27" s="113">
        <f>MROUND(ROUNDDOWN(H28*0.8,-1),50)</f>
        <v>1300</v>
      </c>
      <c r="J27" s="114"/>
      <c r="K27" s="113">
        <f>MROUND(ROUNDDOWN(J28*0.8,-1),50)</f>
        <v>1250</v>
      </c>
      <c r="L27" s="114"/>
      <c r="M27" s="113">
        <f>MROUND(ROUNDDOWN(L28*0.8,-1),50)</f>
        <v>1100</v>
      </c>
      <c r="N27" s="34"/>
      <c r="O27" s="33">
        <f t="shared" ref="O27:Q29" si="21">ROUND(N28*0.8,-1)</f>
        <v>1040</v>
      </c>
      <c r="P27" s="34"/>
      <c r="Q27" s="33">
        <f t="shared" ref="Q27" si="22">ROUND(P28*0.8,-1)</f>
        <v>1040</v>
      </c>
      <c r="R27" s="34"/>
      <c r="S27" s="33">
        <f t="shared" ref="S27:AG41" si="23">ROUND(R28*0.8,-1)</f>
        <v>1040</v>
      </c>
      <c r="T27" s="34"/>
      <c r="U27" s="33">
        <f t="shared" ref="U27:AG39" si="24">ROUND(T28*0.8,-1)</f>
        <v>1040</v>
      </c>
      <c r="V27" s="34"/>
      <c r="W27" s="33">
        <f t="shared" ref="W27:AG37" si="25">ROUND(V28*0.8,-1)</f>
        <v>1040</v>
      </c>
      <c r="X27" s="61"/>
      <c r="Y27" s="69">
        <f t="shared" ref="Y27:AG35" si="26">ROUND(X28*0.8,-1)</f>
        <v>1040</v>
      </c>
      <c r="Z27" s="34"/>
      <c r="AA27" s="33">
        <f t="shared" ref="AA27:AG33" si="27">ROUND(Z28*0.8,-1)</f>
        <v>1040</v>
      </c>
      <c r="AB27" s="463"/>
      <c r="AC27" s="464"/>
      <c r="AD27" s="467"/>
      <c r="AE27" s="496"/>
      <c r="AF27" s="483">
        <f>AD27+AF29</f>
        <v>0</v>
      </c>
      <c r="AG27" s="484"/>
      <c r="AH27" s="483">
        <f>AF27+AH31</f>
        <v>0</v>
      </c>
      <c r="AI27" s="484"/>
      <c r="AJ27" s="483">
        <f>AH27+AJ33</f>
        <v>0</v>
      </c>
      <c r="AK27" s="484"/>
      <c r="AL27" s="483">
        <f>AJ27+AL35</f>
        <v>0</v>
      </c>
      <c r="AM27" s="484"/>
      <c r="AN27" s="483">
        <f>AL27+AN37</f>
        <v>0</v>
      </c>
      <c r="AO27" s="484"/>
      <c r="AP27" s="483">
        <f>AN27+AP39</f>
        <v>0</v>
      </c>
      <c r="AQ27" s="487"/>
    </row>
    <row r="28" spans="1:43" s="12" customFormat="1" ht="23.25" hidden="1" customHeight="1">
      <c r="A28" s="462"/>
      <c r="B28" s="106">
        <f>$P$1+MROUND(ROUNDDOWN(AB4*$I$1,-1),50)</f>
        <v>2900</v>
      </c>
      <c r="C28" s="107"/>
      <c r="D28" s="48">
        <f>B28-$P$1</f>
        <v>1600</v>
      </c>
      <c r="E28" s="49"/>
      <c r="F28" s="109">
        <f>IF((AB5)&lt;=$X$1,$P$1,$P$1+MROUND(ROUNDDOWN((AB5-$X$1)*$I$1,-1),50))</f>
        <v>1850</v>
      </c>
      <c r="G28" s="110"/>
      <c r="H28" s="109">
        <f>IF((AB7)&lt;=$X$1,$P$1,$P$1+MROUND(ROUNDDOWN((AB7-$X$1)*$I$1,-1),50))</f>
        <v>1650</v>
      </c>
      <c r="I28" s="110"/>
      <c r="J28" s="109">
        <f>IF((AB9)&lt;=$X$1,$P$1,$P$1+MROUND(ROUNDDOWN((AB9-$X$1)*$I$1,-1),50))</f>
        <v>1550</v>
      </c>
      <c r="K28" s="110"/>
      <c r="L28" s="109">
        <f>IF((AB11)&lt;=$X$1,$P$1,$P$1+MROUND(ROUNDDOWN((AB11-$X$1)*$I$1,-1),50))</f>
        <v>1400</v>
      </c>
      <c r="M28" s="110"/>
      <c r="N28" s="30">
        <f>IF((AB13)&lt;=8,P1,P1+ROUND(INT(((AB13-8)*I1)),-1))</f>
        <v>1300</v>
      </c>
      <c r="O28" s="24"/>
      <c r="P28" s="30">
        <f>IF((AB15)&lt;=8,P1,P1+ROUND(INT(((AB15-8)*I1)),-1))</f>
        <v>1300</v>
      </c>
      <c r="Q28" s="24"/>
      <c r="R28" s="30">
        <f>IF((AB17)&lt;=8,P1,P1+ROUND(INT(((AB17-8)*I1)),-1))</f>
        <v>1300</v>
      </c>
      <c r="S28" s="24"/>
      <c r="T28" s="30">
        <f>IF((AB19)&lt;=8,P1,P1+ROUND(INT(((AB19-8)*I1)),-1))</f>
        <v>1300</v>
      </c>
      <c r="U28" s="24"/>
      <c r="V28" s="30">
        <f>IF((AB21)&lt;=8,P1,P1+ROUND(INT(((AB21-8)*I1)),-1))</f>
        <v>1300</v>
      </c>
      <c r="W28" s="24"/>
      <c r="X28" s="54">
        <f>IF((AB23)&lt;=8,P1,P1+ROUND(INT(((AB23-8)*I1)),-1))</f>
        <v>1300</v>
      </c>
      <c r="Y28" s="45"/>
      <c r="Z28" s="30">
        <f>IF((AB25)&lt;=8,P1,P1+ROUND(INT(((AB25-8)*I1)),-1))</f>
        <v>1300</v>
      </c>
      <c r="AA28" s="24"/>
      <c r="AB28" s="465"/>
      <c r="AC28" s="466"/>
      <c r="AD28" s="467"/>
      <c r="AE28" s="496"/>
      <c r="AF28" s="485"/>
      <c r="AG28" s="486"/>
      <c r="AH28" s="485"/>
      <c r="AI28" s="486"/>
      <c r="AJ28" s="485"/>
      <c r="AK28" s="486"/>
      <c r="AL28" s="485"/>
      <c r="AM28" s="486"/>
      <c r="AN28" s="485"/>
      <c r="AO28" s="486"/>
      <c r="AP28" s="485"/>
      <c r="AQ28" s="488"/>
    </row>
    <row r="29" spans="1:43" s="12" customFormat="1" ht="23.25" hidden="1" customHeight="1">
      <c r="A29" s="461">
        <f>AD29</f>
        <v>0</v>
      </c>
      <c r="B29" s="104"/>
      <c r="C29" s="105">
        <f>MROUND(ROUNDDOWN(B30*0.8,-1),50)</f>
        <v>2300</v>
      </c>
      <c r="D29" s="46"/>
      <c r="E29" s="47">
        <f>C29-$S$1</f>
        <v>1250</v>
      </c>
      <c r="F29" s="108"/>
      <c r="G29" s="105">
        <f>MROUND(ROUNDDOWN(F30*0.8,-1),50)</f>
        <v>1500</v>
      </c>
      <c r="H29" s="108"/>
      <c r="I29" s="105">
        <f>MROUND(ROUNDDOWN(H30*0.8,-1),50)</f>
        <v>1300</v>
      </c>
      <c r="J29" s="108"/>
      <c r="K29" s="105">
        <f>MROUND(ROUNDDOWN(J30*0.8,-1),50)</f>
        <v>1250</v>
      </c>
      <c r="L29" s="108"/>
      <c r="M29" s="105">
        <f>MROUND(ROUNDDOWN(L30*0.8,-1),50)</f>
        <v>1100</v>
      </c>
      <c r="N29" s="25"/>
      <c r="O29" s="22">
        <f t="shared" ref="O29:Q31" si="28">ROUND(N30*0.8,-1)</f>
        <v>1040</v>
      </c>
      <c r="P29" s="25"/>
      <c r="Q29" s="22">
        <f t="shared" si="21"/>
        <v>1040</v>
      </c>
      <c r="R29" s="25"/>
      <c r="S29" s="22">
        <f t="shared" ref="S29:AE41" si="29">ROUND(R30*0.8,-1)</f>
        <v>1040</v>
      </c>
      <c r="T29" s="25"/>
      <c r="U29" s="22">
        <f t="shared" si="23"/>
        <v>1040</v>
      </c>
      <c r="V29" s="25"/>
      <c r="W29" s="22">
        <f t="shared" si="24"/>
        <v>1040</v>
      </c>
      <c r="X29" s="50"/>
      <c r="Y29" s="44">
        <f t="shared" si="25"/>
        <v>1040</v>
      </c>
      <c r="Z29" s="25"/>
      <c r="AA29" s="22">
        <f t="shared" si="26"/>
        <v>1040</v>
      </c>
      <c r="AB29" s="14"/>
      <c r="AC29" s="11">
        <f t="shared" si="27"/>
        <v>1040</v>
      </c>
      <c r="AD29" s="463"/>
      <c r="AE29" s="464"/>
      <c r="AF29" s="495"/>
      <c r="AG29" s="495"/>
      <c r="AH29" s="489">
        <f>AF29+AH31</f>
        <v>0</v>
      </c>
      <c r="AI29" s="493"/>
      <c r="AJ29" s="489">
        <f>AH29+AJ33</f>
        <v>0</v>
      </c>
      <c r="AK29" s="493"/>
      <c r="AL29" s="489">
        <f>AJ29+AL35</f>
        <v>0</v>
      </c>
      <c r="AM29" s="493"/>
      <c r="AN29" s="489">
        <f>AL29+AN37</f>
        <v>0</v>
      </c>
      <c r="AO29" s="493"/>
      <c r="AP29" s="489">
        <f>AN29+AP39</f>
        <v>0</v>
      </c>
      <c r="AQ29" s="490"/>
    </row>
    <row r="30" spans="1:43" s="12" customFormat="1" ht="23.25" hidden="1" customHeight="1">
      <c r="A30" s="462"/>
      <c r="B30" s="106">
        <f>$P$1+MROUND(ROUNDDOWN(AD4*$I$1,-1),50)</f>
        <v>2900</v>
      </c>
      <c r="C30" s="107"/>
      <c r="D30" s="48">
        <f>B30-$P$1</f>
        <v>1600</v>
      </c>
      <c r="E30" s="49"/>
      <c r="F30" s="109">
        <f>IF((AD5)&lt;=$X$1,$P$1,$P$1+MROUND(ROUNDDOWN((AD5-$X$1)*$I$1,-1),50))</f>
        <v>1850</v>
      </c>
      <c r="G30" s="110"/>
      <c r="H30" s="109">
        <f>IF((AD7)&lt;=$X$1,$P$1,$P$1+MROUND(ROUNDDOWN((AD7-$X$1)*$I$1,-1),50))</f>
        <v>1650</v>
      </c>
      <c r="I30" s="110"/>
      <c r="J30" s="109">
        <f>IF((AD9)&lt;=$X$1,$P$1,$P$1+MROUND(ROUNDDOWN((AD9-$X$1)*$I$1,-1),50))</f>
        <v>1550</v>
      </c>
      <c r="K30" s="110"/>
      <c r="L30" s="109">
        <f>IF((AD11)&lt;=$X$1,$P$1,$P$1+MROUND(ROUNDDOWN((AD11-$X$1)*$I$1,-1),50))</f>
        <v>1400</v>
      </c>
      <c r="M30" s="110"/>
      <c r="N30" s="30">
        <f>IF((AD13)&lt;=8,P1,P1+ROUND(INT(((AD13-8)*I1)),-1))</f>
        <v>1300</v>
      </c>
      <c r="O30" s="24"/>
      <c r="P30" s="30">
        <f>IF((AD15)&lt;=8,P1,P1+ROUND(INT(((AD15-8)*I1)),-1))</f>
        <v>1300</v>
      </c>
      <c r="Q30" s="24"/>
      <c r="R30" s="30">
        <f>IF((AD17)&lt;=8,P1,P1+ROUND(INT(((AD17-8)*I1)),-1))</f>
        <v>1300</v>
      </c>
      <c r="S30" s="24"/>
      <c r="T30" s="30">
        <f>IF((AD19)&lt;=8,P1,P1+ROUND(INT(((AD19-8)*I1)),-1))</f>
        <v>1300</v>
      </c>
      <c r="U30" s="24"/>
      <c r="V30" s="30">
        <f>IF((AD21)&lt;=8,P1,P1+ROUND(INT(((AD21-8)*I1)),-1))</f>
        <v>1300</v>
      </c>
      <c r="W30" s="24"/>
      <c r="X30" s="54">
        <f>IF((AD23)&lt;=8,P1,P1+ROUND(INT(((AD23-8)*I1)),-1))</f>
        <v>1300</v>
      </c>
      <c r="Y30" s="45"/>
      <c r="Z30" s="30">
        <f>IF((AD25)&lt;=8,P1,P1+ROUND(INT(((AD25-8)*I1)),-1))</f>
        <v>1300</v>
      </c>
      <c r="AA30" s="24"/>
      <c r="AB30" s="17">
        <f>IF((AD27)&lt;=8,P1,P1+ROUND(INT(((AD27-8)*I1)),-1))</f>
        <v>1300</v>
      </c>
      <c r="AC30" s="13"/>
      <c r="AD30" s="465"/>
      <c r="AE30" s="466"/>
      <c r="AF30" s="467"/>
      <c r="AG30" s="467"/>
      <c r="AH30" s="491"/>
      <c r="AI30" s="494"/>
      <c r="AJ30" s="491"/>
      <c r="AK30" s="494"/>
      <c r="AL30" s="491"/>
      <c r="AM30" s="494"/>
      <c r="AN30" s="491"/>
      <c r="AO30" s="494"/>
      <c r="AP30" s="491"/>
      <c r="AQ30" s="492"/>
    </row>
    <row r="31" spans="1:43" s="12" customFormat="1" ht="23.25" hidden="1" customHeight="1">
      <c r="A31" s="461">
        <f>AF31</f>
        <v>0</v>
      </c>
      <c r="B31" s="104"/>
      <c r="C31" s="105">
        <f>MROUND(ROUNDDOWN(B32*0.8,-1),50)</f>
        <v>2300</v>
      </c>
      <c r="D31" s="46"/>
      <c r="E31" s="47">
        <f>C31-$S$1</f>
        <v>1250</v>
      </c>
      <c r="F31" s="108"/>
      <c r="G31" s="105">
        <f>MROUND(ROUNDDOWN(F32*0.8,-1),50)</f>
        <v>1500</v>
      </c>
      <c r="H31" s="108"/>
      <c r="I31" s="105">
        <f>MROUND(ROUNDDOWN(H32*0.8,-1),50)</f>
        <v>1300</v>
      </c>
      <c r="J31" s="108"/>
      <c r="K31" s="105">
        <f>MROUND(ROUNDDOWN(J32*0.8,-1),50)</f>
        <v>1250</v>
      </c>
      <c r="L31" s="108"/>
      <c r="M31" s="105">
        <f>MROUND(ROUNDDOWN(L32*0.8,-1),50)</f>
        <v>1100</v>
      </c>
      <c r="N31" s="25"/>
      <c r="O31" s="22">
        <f t="shared" ref="O31:Q33" si="30">ROUND(N32*0.8,-1)</f>
        <v>1040</v>
      </c>
      <c r="P31" s="25"/>
      <c r="Q31" s="22">
        <f t="shared" si="28"/>
        <v>1040</v>
      </c>
      <c r="R31" s="25"/>
      <c r="S31" s="22">
        <f t="shared" ref="S31:AC41" si="31">ROUND(R32*0.8,-1)</f>
        <v>1040</v>
      </c>
      <c r="T31" s="25"/>
      <c r="U31" s="22">
        <f t="shared" si="29"/>
        <v>1040</v>
      </c>
      <c r="V31" s="25"/>
      <c r="W31" s="22">
        <f t="shared" si="23"/>
        <v>1040</v>
      </c>
      <c r="X31" s="50"/>
      <c r="Y31" s="44">
        <f t="shared" si="24"/>
        <v>1040</v>
      </c>
      <c r="Z31" s="25"/>
      <c r="AA31" s="22">
        <f t="shared" si="25"/>
        <v>1040</v>
      </c>
      <c r="AB31" s="14"/>
      <c r="AC31" s="11">
        <f t="shared" si="26"/>
        <v>1040</v>
      </c>
      <c r="AD31" s="14"/>
      <c r="AE31" s="11">
        <f t="shared" si="27"/>
        <v>1040</v>
      </c>
      <c r="AF31" s="463"/>
      <c r="AG31" s="464"/>
      <c r="AH31" s="467"/>
      <c r="AI31" s="467"/>
      <c r="AJ31" s="483">
        <f>AH31+AJ33</f>
        <v>0</v>
      </c>
      <c r="AK31" s="484"/>
      <c r="AL31" s="483">
        <f>AJ31+AL35</f>
        <v>0</v>
      </c>
      <c r="AM31" s="484"/>
      <c r="AN31" s="483">
        <f>AL31+AN37</f>
        <v>0</v>
      </c>
      <c r="AO31" s="484"/>
      <c r="AP31" s="483">
        <f>AN31+AP39</f>
        <v>0</v>
      </c>
      <c r="AQ31" s="487"/>
    </row>
    <row r="32" spans="1:43" s="12" customFormat="1" ht="23.25" hidden="1" customHeight="1">
      <c r="A32" s="462"/>
      <c r="B32" s="106">
        <f>$P$1+MROUND(ROUNDDOWN(AF4*$I$1,-1),50)</f>
        <v>2900</v>
      </c>
      <c r="C32" s="107"/>
      <c r="D32" s="48">
        <f>B32-$P$1</f>
        <v>1600</v>
      </c>
      <c r="E32" s="49"/>
      <c r="F32" s="109">
        <f>IF((AF5)&lt;=$X$1,$P$1,$P$1+MROUND(ROUNDDOWN((AF5-$X$1)*$I$1,-1),50))</f>
        <v>1850</v>
      </c>
      <c r="G32" s="110"/>
      <c r="H32" s="109">
        <f>IF((AF7)&lt;=$X$1,$P$1,$P$1+MROUND(ROUNDDOWN((AF7-$X$1)*$I$1,-1),50))</f>
        <v>1650</v>
      </c>
      <c r="I32" s="110"/>
      <c r="J32" s="109">
        <f>IF((AF9)&lt;=$X$1,$P$1,$P$1+MROUND(ROUNDDOWN((AF9-$X$1)*$I$1,-1),50))</f>
        <v>1550</v>
      </c>
      <c r="K32" s="110"/>
      <c r="L32" s="109">
        <f>IF((AF11)&lt;=$X$1,$P$1,$P$1+MROUND(ROUNDDOWN((AF11-$X$1)*$I$1,-1),50))</f>
        <v>1400</v>
      </c>
      <c r="M32" s="110"/>
      <c r="N32" s="30">
        <f>IF((AF13)&lt;=8,P1,P1+ROUND(INT(((AF13-8)*I1)),-1))</f>
        <v>1300</v>
      </c>
      <c r="O32" s="24"/>
      <c r="P32" s="30">
        <f>IF((AF15)&lt;=8,P1,P1+ROUND(INT(((AF15-8)*I1)),-1))</f>
        <v>1300</v>
      </c>
      <c r="Q32" s="24"/>
      <c r="R32" s="30">
        <f>IF((AF17)&lt;=8,P1,P1+ROUND(INT(((AF17-8)*I1)),-1))</f>
        <v>1300</v>
      </c>
      <c r="S32" s="24"/>
      <c r="T32" s="30">
        <f>IF((AF19)&lt;=8,P1,P1+ROUND(INT(((AF19-8)*I1)),-1))</f>
        <v>1300</v>
      </c>
      <c r="U32" s="24"/>
      <c r="V32" s="30">
        <f>IF((AF21)&lt;=8,P1,P1+ROUND(INT(((AF21-8)*I1)),-1))</f>
        <v>1300</v>
      </c>
      <c r="W32" s="24"/>
      <c r="X32" s="54">
        <f>IF((AF23)&lt;=8,P1,P1+ROUND(INT(((AF23-8)*I1)),-1))</f>
        <v>1300</v>
      </c>
      <c r="Y32" s="45"/>
      <c r="Z32" s="30">
        <f>IF((AF25)&lt;=8,P1,P1+ROUND(INT(((AF25-8)*I1)),-1))</f>
        <v>1300</v>
      </c>
      <c r="AA32" s="24"/>
      <c r="AB32" s="17">
        <f>IF((AF27)&lt;=8,P1,P1+ROUND(INT(((AF27-8)*I1)),-1))</f>
        <v>1300</v>
      </c>
      <c r="AC32" s="24"/>
      <c r="AD32" s="30">
        <f>IF((AF29)&lt;=8,P1,P1+ROUND(INT(((AF29-8)*I1)),-1))</f>
        <v>1300</v>
      </c>
      <c r="AE32" s="24"/>
      <c r="AF32" s="465"/>
      <c r="AG32" s="466"/>
      <c r="AH32" s="467"/>
      <c r="AI32" s="467"/>
      <c r="AJ32" s="485"/>
      <c r="AK32" s="486"/>
      <c r="AL32" s="485"/>
      <c r="AM32" s="486"/>
      <c r="AN32" s="485"/>
      <c r="AO32" s="486"/>
      <c r="AP32" s="485"/>
      <c r="AQ32" s="488"/>
    </row>
    <row r="33" spans="1:43" s="12" customFormat="1" ht="27" hidden="1" customHeight="1">
      <c r="A33" s="461">
        <f>AH33</f>
        <v>0</v>
      </c>
      <c r="B33" s="104"/>
      <c r="C33" s="105">
        <f>MROUND(ROUNDDOWN(B34*0.8,-1),50)</f>
        <v>2300</v>
      </c>
      <c r="D33" s="46"/>
      <c r="E33" s="47">
        <f>C33-$S$1</f>
        <v>1250</v>
      </c>
      <c r="F33" s="108"/>
      <c r="G33" s="105">
        <f>MROUND(ROUNDDOWN(F34*0.8,-1),50)</f>
        <v>1500</v>
      </c>
      <c r="H33" s="108"/>
      <c r="I33" s="105">
        <f>MROUND(ROUNDDOWN(H34*0.8,-1),50)</f>
        <v>1300</v>
      </c>
      <c r="J33" s="108"/>
      <c r="K33" s="105">
        <f>MROUND(ROUNDDOWN(J34*0.8,-1),50)</f>
        <v>1250</v>
      </c>
      <c r="L33" s="108"/>
      <c r="M33" s="105">
        <f>MROUND(ROUNDDOWN(L34*0.8,-1),50)</f>
        <v>1100</v>
      </c>
      <c r="N33" s="25"/>
      <c r="O33" s="22">
        <f t="shared" ref="O33:Q35" si="32">ROUND(N34*0.8,-1)</f>
        <v>1040</v>
      </c>
      <c r="P33" s="25"/>
      <c r="Q33" s="22">
        <f t="shared" si="30"/>
        <v>1040</v>
      </c>
      <c r="R33" s="25"/>
      <c r="S33" s="22">
        <f t="shared" ref="S33:AA41" si="33">ROUND(R34*0.8,-1)</f>
        <v>1040</v>
      </c>
      <c r="T33" s="25"/>
      <c r="U33" s="22">
        <f t="shared" si="31"/>
        <v>1040</v>
      </c>
      <c r="V33" s="25"/>
      <c r="W33" s="22">
        <f t="shared" si="29"/>
        <v>1040</v>
      </c>
      <c r="X33" s="50"/>
      <c r="Y33" s="44">
        <f t="shared" si="23"/>
        <v>1040</v>
      </c>
      <c r="Z33" s="25"/>
      <c r="AA33" s="22">
        <f t="shared" si="24"/>
        <v>1040</v>
      </c>
      <c r="AB33" s="14"/>
      <c r="AC33" s="22">
        <f t="shared" si="25"/>
        <v>1040</v>
      </c>
      <c r="AD33" s="25"/>
      <c r="AE33" s="22">
        <f t="shared" si="26"/>
        <v>1040</v>
      </c>
      <c r="AF33" s="14"/>
      <c r="AG33" s="11">
        <f t="shared" si="27"/>
        <v>1040</v>
      </c>
      <c r="AH33" s="463"/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2900</v>
      </c>
      <c r="C34" s="107"/>
      <c r="D34" s="48">
        <f>B34-$P$1</f>
        <v>1600</v>
      </c>
      <c r="E34" s="49"/>
      <c r="F34" s="109">
        <f>IF((AH5)&lt;=$X$1,$P$1,$P$1+MROUND(ROUNDDOWN((AH5-$X$1)*$I$1,-1),50))</f>
        <v>1850</v>
      </c>
      <c r="G34" s="110"/>
      <c r="H34" s="109">
        <f>IF((AH7)&lt;=$X$1,$P$1,$P$1+MROUND(ROUNDDOWN((AH7-$X$1)*$I$1,-1),50))</f>
        <v>1650</v>
      </c>
      <c r="I34" s="110"/>
      <c r="J34" s="109">
        <f>IF((AH9)&lt;=$X$1,$P$1,$P$1+MROUND(ROUNDDOWN((AH9-$X$1)*$I$1,-1),50))</f>
        <v>1550</v>
      </c>
      <c r="K34" s="110"/>
      <c r="L34" s="109">
        <f>IF((AH11)&lt;=$X$1,$P$1,$P$1+MROUND(ROUNDDOWN((AH11-$X$1)*$I$1,-1),50))</f>
        <v>1400</v>
      </c>
      <c r="M34" s="110"/>
      <c r="N34" s="30">
        <f>IF((AH13)&lt;=8,P1,P1+ROUND(INT(((AH13-8)*I1)),-1))</f>
        <v>1300</v>
      </c>
      <c r="O34" s="24"/>
      <c r="P34" s="30">
        <f>IF((AH15)&lt;=8,P1,P1+ROUND(INT(((AH15-8)*I1)),-1))</f>
        <v>1300</v>
      </c>
      <c r="Q34" s="24"/>
      <c r="R34" s="30">
        <f>IF((AH17)&lt;=8,P1,P1+ROUND(INT(((AH17-8)*I1)),-1))</f>
        <v>1300</v>
      </c>
      <c r="S34" s="24"/>
      <c r="T34" s="30">
        <f>IF((AH19)&lt;=8,P1,P1+ROUND(INT(((AH19-8)*I1)),-1))</f>
        <v>1300</v>
      </c>
      <c r="U34" s="24"/>
      <c r="V34" s="30">
        <f>IF((AH21)&lt;=8,P1,P1+ROUND(INT(((AH21-8)*I1)),-1))</f>
        <v>1300</v>
      </c>
      <c r="W34" s="24"/>
      <c r="X34" s="54">
        <f>IF((AH23)&lt;=8,P1,P1+ROUND(INT(((AH23-8)*I1)),-1))</f>
        <v>1300</v>
      </c>
      <c r="Y34" s="45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30">
        <f>IF((AH29)&lt;=8,P1,P1+ROUND(INT(((AH29-8)*I1)),-1))</f>
        <v>1300</v>
      </c>
      <c r="AE34" s="24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>
        <f>AJ35</f>
        <v>0</v>
      </c>
      <c r="B35" s="104"/>
      <c r="C35" s="105">
        <f>MROUND(ROUNDDOWN(B36*0.8,-1),50)</f>
        <v>2300</v>
      </c>
      <c r="D35" s="46"/>
      <c r="E35" s="47">
        <f>C35-$S$1</f>
        <v>1250</v>
      </c>
      <c r="F35" s="25"/>
      <c r="G35" s="26">
        <f t="shared" ref="G35:Q37" si="34">ROUND(F36*0.8,-1)</f>
        <v>1480</v>
      </c>
      <c r="H35" s="108"/>
      <c r="I35" s="105">
        <f>MROUND(ROUNDDOWN(H36*0.8,-1),50)</f>
        <v>1300</v>
      </c>
      <c r="J35" s="108"/>
      <c r="K35" s="105">
        <f>MROUND(ROUNDDOWN(J36*0.8,-1),50)</f>
        <v>1250</v>
      </c>
      <c r="L35" s="108"/>
      <c r="M35" s="105">
        <f>MROUND(ROUNDDOWN(L36*0.8,-1),50)</f>
        <v>1100</v>
      </c>
      <c r="N35" s="25"/>
      <c r="O35" s="22">
        <f t="shared" si="34"/>
        <v>1040</v>
      </c>
      <c r="P35" s="25"/>
      <c r="Q35" s="22">
        <f t="shared" si="32"/>
        <v>1040</v>
      </c>
      <c r="R35" s="25"/>
      <c r="S35" s="22">
        <f t="shared" ref="S35:Y41" si="35">ROUND(R36*0.8,-1)</f>
        <v>1040</v>
      </c>
      <c r="T35" s="25"/>
      <c r="U35" s="22">
        <f t="shared" si="33"/>
        <v>1040</v>
      </c>
      <c r="V35" s="25"/>
      <c r="W35" s="22">
        <f t="shared" si="31"/>
        <v>1040</v>
      </c>
      <c r="X35" s="50"/>
      <c r="Y35" s="44">
        <f t="shared" si="29"/>
        <v>1040</v>
      </c>
      <c r="Z35" s="25"/>
      <c r="AA35" s="22">
        <f t="shared" si="23"/>
        <v>1040</v>
      </c>
      <c r="AB35" s="14"/>
      <c r="AC35" s="22">
        <f t="shared" si="24"/>
        <v>1040</v>
      </c>
      <c r="AD35" s="25"/>
      <c r="AE35" s="22">
        <f t="shared" si="25"/>
        <v>1040</v>
      </c>
      <c r="AF35" s="25"/>
      <c r="AG35" s="22">
        <f t="shared" si="26"/>
        <v>1040</v>
      </c>
      <c r="AH35" s="25"/>
      <c r="AI35" s="22">
        <f t="shared" ref="AI35:AO41" si="36">ROUND(AH36*0.8,-1)</f>
        <v>1040</v>
      </c>
      <c r="AJ35" s="479"/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2900</v>
      </c>
      <c r="C36" s="107"/>
      <c r="D36" s="48">
        <f>B36-$P$1</f>
        <v>1600</v>
      </c>
      <c r="E36" s="49"/>
      <c r="F36" s="27">
        <f>IF((AJ5)&lt;=8,P1,P1+ROUND(INT(((AJ5-8)*I1)),-1))</f>
        <v>1850</v>
      </c>
      <c r="G36" s="28"/>
      <c r="H36" s="109">
        <f>IF((AJ7)&lt;=$X$1,$P$1,$P$1+MROUND(ROUNDDOWN((AJ7-$X$1)*$I$1,-1),50))</f>
        <v>1650</v>
      </c>
      <c r="I36" s="110"/>
      <c r="J36" s="109">
        <f>IF((AJ9)&lt;=$X$1,$P$1,$P$1+MROUND(ROUNDDOWN((AJ9-$X$1)*$I$1,-1),50))</f>
        <v>1550</v>
      </c>
      <c r="K36" s="110"/>
      <c r="L36" s="109">
        <f>IF((AJ11)&lt;=$X$1,$P$1,$P$1+MROUND(ROUNDDOWN((AJ11-$X$1)*$I$1,-1),50))</f>
        <v>1400</v>
      </c>
      <c r="M36" s="110"/>
      <c r="N36" s="30">
        <f>IF((AJ13)&lt;=8,P1,P1+ROUND(INT(((AJ13-8)*I1)),-1))</f>
        <v>1300</v>
      </c>
      <c r="O36" s="24"/>
      <c r="P36" s="30">
        <f>IF((AJ15)&lt;=8,P1,P1+ROUND(INT(((AJ15-8)*I1)),-1))</f>
        <v>1300</v>
      </c>
      <c r="Q36" s="24"/>
      <c r="R36" s="30">
        <f>IF((AJ17)&lt;=8,P1,P1+ROUND(INT(((AJ17-8)*I1)),-1))</f>
        <v>1300</v>
      </c>
      <c r="S36" s="24"/>
      <c r="T36" s="30">
        <f>IF((AJ19)&lt;=8,P1,P1+ROUND(INT(((AJ19-8)*I1)),-1))</f>
        <v>1300</v>
      </c>
      <c r="U36" s="24"/>
      <c r="V36" s="30">
        <f>IF((AJ21)&lt;=8,P1,P1+ROUND(INT(((AJ21-8)*I1)),-1))</f>
        <v>1300</v>
      </c>
      <c r="W36" s="24"/>
      <c r="X36" s="54">
        <f>IF((AJ23)&lt;=8,P1,P1+ROUND(INT(((AJ23-8)*I1)),-1))</f>
        <v>1300</v>
      </c>
      <c r="Y36" s="45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30">
        <f>IF((AJ29)&lt;=8,P1,P1+ROUND(INT(((AJ29-8)*I1)),-1))</f>
        <v>1300</v>
      </c>
      <c r="AE36" s="24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>
        <f>AL37</f>
        <v>0</v>
      </c>
      <c r="B37" s="104"/>
      <c r="C37" s="105">
        <f>MROUND(ROUNDDOWN(B38*0.8,-1),50)</f>
        <v>2300</v>
      </c>
      <c r="D37" s="46"/>
      <c r="E37" s="47">
        <f>C37-$S$1</f>
        <v>1250</v>
      </c>
      <c r="F37" s="25"/>
      <c r="G37" s="26">
        <f t="shared" ref="G37:Q39" si="37">ROUND(F38*0.8,-1)</f>
        <v>1480</v>
      </c>
      <c r="H37" s="25"/>
      <c r="I37" s="26">
        <f t="shared" si="37"/>
        <v>1340</v>
      </c>
      <c r="J37" s="108"/>
      <c r="K37" s="105">
        <f>MROUND(ROUNDDOWN(J38*0.8,-1),50)</f>
        <v>1250</v>
      </c>
      <c r="L37" s="108"/>
      <c r="M37" s="105">
        <f>MROUND(ROUNDDOWN(L38*0.8,-1),50)</f>
        <v>1100</v>
      </c>
      <c r="N37" s="25"/>
      <c r="O37" s="22">
        <f t="shared" si="37"/>
        <v>1040</v>
      </c>
      <c r="P37" s="25"/>
      <c r="Q37" s="22">
        <f t="shared" si="34"/>
        <v>1040</v>
      </c>
      <c r="R37" s="25"/>
      <c r="S37" s="22">
        <f t="shared" ref="S37:W41" si="38">ROUND(R38*0.8,-1)</f>
        <v>1040</v>
      </c>
      <c r="T37" s="25"/>
      <c r="U37" s="22">
        <f t="shared" si="35"/>
        <v>1040</v>
      </c>
      <c r="V37" s="25"/>
      <c r="W37" s="22">
        <f t="shared" si="33"/>
        <v>1040</v>
      </c>
      <c r="X37" s="50"/>
      <c r="Y37" s="44">
        <f t="shared" si="31"/>
        <v>1040</v>
      </c>
      <c r="Z37" s="25"/>
      <c r="AA37" s="22">
        <f t="shared" si="29"/>
        <v>1040</v>
      </c>
      <c r="AB37" s="14"/>
      <c r="AC37" s="22">
        <f t="shared" si="23"/>
        <v>1040</v>
      </c>
      <c r="AD37" s="25"/>
      <c r="AE37" s="22">
        <f t="shared" si="24"/>
        <v>1040</v>
      </c>
      <c r="AF37" s="25"/>
      <c r="AG37" s="22">
        <f t="shared" si="25"/>
        <v>1040</v>
      </c>
      <c r="AH37" s="25"/>
      <c r="AI37" s="22">
        <f t="shared" ref="AI37:AM41" si="39">ROUND(AH38*0.8,-1)</f>
        <v>1040</v>
      </c>
      <c r="AJ37" s="25"/>
      <c r="AK37" s="22">
        <f t="shared" si="36"/>
        <v>1040</v>
      </c>
      <c r="AL37" s="463"/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2900</v>
      </c>
      <c r="C38" s="107"/>
      <c r="D38" s="48">
        <f>B38-$P$1</f>
        <v>1600</v>
      </c>
      <c r="E38" s="49"/>
      <c r="F38" s="27">
        <f>IF((AL5)&lt;=8,P1,P1+ROUND(INT(((AL5-8)*I1)),-1))</f>
        <v>1850</v>
      </c>
      <c r="G38" s="28"/>
      <c r="H38" s="27">
        <f>IF((AL7)&lt;=8,P1,P1+ROUND(INT(((AL7-8)*I1)),-1))</f>
        <v>1670</v>
      </c>
      <c r="I38" s="28"/>
      <c r="J38" s="109">
        <f>IF((AL9)&lt;=$X$1,$P$1,$P$1+MROUND(ROUNDDOWN((AL9-$X$1)*$I$1,-1),50))</f>
        <v>1550</v>
      </c>
      <c r="K38" s="110"/>
      <c r="L38" s="109">
        <f>IF((AL11)&lt;=$X$1,$P$1,$P$1+MROUND(ROUNDDOWN((AL11-$X$1)*$I$1,-1),50))</f>
        <v>1400</v>
      </c>
      <c r="M38" s="110"/>
      <c r="N38" s="30">
        <f>IF((AL13)&lt;=8,P1,P1+ROUND(INT(((AL13-8)*I1)),-1))</f>
        <v>1300</v>
      </c>
      <c r="O38" s="24"/>
      <c r="P38" s="30">
        <f>IF((AL15)&lt;=8,P1,P1+ROUND(INT(((AL15-8)*I1)),-1))</f>
        <v>1300</v>
      </c>
      <c r="Q38" s="24"/>
      <c r="R38" s="30">
        <f>IF((AL17)&lt;=8,P1,P1+ROUND(INT(((AL17-8)*I1)),-1))</f>
        <v>1300</v>
      </c>
      <c r="S38" s="24"/>
      <c r="T38" s="30">
        <f>IF((AL19)&lt;=8,P1,P1+ROUND(INT(((AL19-8)*I1)),-1))</f>
        <v>1300</v>
      </c>
      <c r="U38" s="24"/>
      <c r="V38" s="30">
        <f>IF((AL21)&lt;=8,P1,P1+ROUND(INT(((AL21-8)*I1)),-1))</f>
        <v>1300</v>
      </c>
      <c r="W38" s="24"/>
      <c r="X38" s="54">
        <f>IF((AL23)&lt;=8,P1,P1+ROUND(INT(((AL23-8)*I1)),-1))</f>
        <v>1300</v>
      </c>
      <c r="Y38" s="45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30">
        <f>IF((AL29)&lt;=8,P1,P1+ROUND(INT(((AL29-8)*I1)),-1))</f>
        <v>1300</v>
      </c>
      <c r="AE38" s="24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>
        <f>AN39</f>
        <v>0</v>
      </c>
      <c r="B39" s="104"/>
      <c r="C39" s="105">
        <f>MROUND(ROUNDDOWN(B40*0.8,-1),50)</f>
        <v>2300</v>
      </c>
      <c r="D39" s="46"/>
      <c r="E39" s="47">
        <f>C39-$S$1</f>
        <v>1250</v>
      </c>
      <c r="F39" s="25"/>
      <c r="G39" s="26">
        <f t="shared" ref="G39:Q41" si="40">ROUND(F40*0.8,-1)</f>
        <v>1480</v>
      </c>
      <c r="H39" s="25"/>
      <c r="I39" s="26">
        <f t="shared" si="40"/>
        <v>1340</v>
      </c>
      <c r="J39" s="25"/>
      <c r="K39" s="22">
        <f t="shared" si="40"/>
        <v>1250</v>
      </c>
      <c r="L39" s="108"/>
      <c r="M39" s="105">
        <f>MROUND(ROUNDDOWN(L40*0.8,-1),50)</f>
        <v>1100</v>
      </c>
      <c r="N39" s="25"/>
      <c r="O39" s="22">
        <f t="shared" si="40"/>
        <v>1040</v>
      </c>
      <c r="P39" s="25"/>
      <c r="Q39" s="22">
        <f t="shared" si="37"/>
        <v>1040</v>
      </c>
      <c r="R39" s="25"/>
      <c r="S39" s="22">
        <f t="shared" ref="S39:U41" si="41">ROUND(R40*0.8,-1)</f>
        <v>1040</v>
      </c>
      <c r="T39" s="25"/>
      <c r="U39" s="22">
        <f t="shared" si="38"/>
        <v>1040</v>
      </c>
      <c r="V39" s="25"/>
      <c r="W39" s="22">
        <f t="shared" si="35"/>
        <v>1040</v>
      </c>
      <c r="X39" s="50"/>
      <c r="Y39" s="44">
        <f t="shared" si="33"/>
        <v>1040</v>
      </c>
      <c r="Z39" s="25"/>
      <c r="AA39" s="22">
        <f t="shared" si="31"/>
        <v>1040</v>
      </c>
      <c r="AB39" s="14"/>
      <c r="AC39" s="22">
        <f t="shared" si="29"/>
        <v>1040</v>
      </c>
      <c r="AD39" s="25"/>
      <c r="AE39" s="22">
        <f t="shared" si="23"/>
        <v>1040</v>
      </c>
      <c r="AF39" s="25"/>
      <c r="AG39" s="22">
        <f t="shared" si="24"/>
        <v>1040</v>
      </c>
      <c r="AH39" s="25"/>
      <c r="AI39" s="22">
        <f t="shared" ref="AI39:AK41" si="42">ROUND(AH40*0.8,-1)</f>
        <v>1040</v>
      </c>
      <c r="AJ39" s="25"/>
      <c r="AK39" s="22">
        <f t="shared" si="39"/>
        <v>1040</v>
      </c>
      <c r="AL39" s="14"/>
      <c r="AM39" s="11">
        <f t="shared" si="36"/>
        <v>1040</v>
      </c>
      <c r="AN39" s="463"/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2900</v>
      </c>
      <c r="C40" s="107"/>
      <c r="D40" s="48">
        <f>B40-$P$1</f>
        <v>1600</v>
      </c>
      <c r="E40" s="49"/>
      <c r="F40" s="27">
        <f>IF((AN5)&lt;=8,P1,P1+ROUND(INT(((AN5-8)*I1)),-1))</f>
        <v>1850</v>
      </c>
      <c r="G40" s="28"/>
      <c r="H40" s="27">
        <f>IF((AN7)&lt;=8,P1,P1+ROUND(INT(((AN7-8)*I1)),-1))</f>
        <v>1670</v>
      </c>
      <c r="I40" s="28"/>
      <c r="J40" s="30">
        <f>IF((AN9)&lt;=8,P1,P1+ROUND(INT(((AN9-8)*I1)),-1))</f>
        <v>1560</v>
      </c>
      <c r="K40" s="24"/>
      <c r="L40" s="109">
        <f>IF((AN11)&lt;=$X$1,$P$1,$P$1+MROUND(ROUNDDOWN((AN11-$X$1)*$I$1,-1),50))</f>
        <v>1400</v>
      </c>
      <c r="M40" s="110"/>
      <c r="N40" s="30">
        <f>IF((AN13)&lt;=8,P1,P1+ROUND(INT(((AN13-8)*I1)),-1))</f>
        <v>1300</v>
      </c>
      <c r="O40" s="24"/>
      <c r="P40" s="30">
        <f>IF((AN15)&lt;=8,P1,P1+ROUND(INT(((AN15-8)*I1)),-1))</f>
        <v>1300</v>
      </c>
      <c r="Q40" s="24"/>
      <c r="R40" s="30">
        <f>IF((AN17)&lt;=8,P1,P1+ROUND(INT(((AN17-8)*I1)),-1))</f>
        <v>1300</v>
      </c>
      <c r="S40" s="24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54">
        <f>IF((AN23)&lt;=8,P1,P1+ROUND(INT(((AN23-8)*I1)),-1))</f>
        <v>1300</v>
      </c>
      <c r="Y40" s="45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>
        <f>AP41</f>
        <v>0</v>
      </c>
      <c r="B41" s="104"/>
      <c r="C41" s="105">
        <f>MROUND(ROUNDDOWN(B42*0.8,-1),50)</f>
        <v>2300</v>
      </c>
      <c r="D41" s="46"/>
      <c r="E41" s="47">
        <f>C41-$S$1</f>
        <v>1250</v>
      </c>
      <c r="F41" s="25"/>
      <c r="G41" s="26">
        <f t="shared" ref="G41:O41" si="43">ROUND(F42*0.8,-1)</f>
        <v>1480</v>
      </c>
      <c r="H41" s="25"/>
      <c r="I41" s="26">
        <f t="shared" si="43"/>
        <v>1340</v>
      </c>
      <c r="J41" s="25"/>
      <c r="K41" s="22">
        <f t="shared" si="43"/>
        <v>1250</v>
      </c>
      <c r="L41" s="25"/>
      <c r="M41" s="26">
        <f t="shared" si="43"/>
        <v>1140</v>
      </c>
      <c r="N41" s="25"/>
      <c r="O41" s="22">
        <f t="shared" si="43"/>
        <v>1040</v>
      </c>
      <c r="P41" s="25"/>
      <c r="Q41" s="22">
        <f t="shared" si="40"/>
        <v>1040</v>
      </c>
      <c r="R41" s="25"/>
      <c r="S41" s="22">
        <f t="shared" ref="S41" si="44">ROUND(R42*0.8,-1)</f>
        <v>1040</v>
      </c>
      <c r="T41" s="25"/>
      <c r="U41" s="22">
        <f t="shared" si="41"/>
        <v>1040</v>
      </c>
      <c r="V41" s="25"/>
      <c r="W41" s="22">
        <f t="shared" si="38"/>
        <v>1040</v>
      </c>
      <c r="X41" s="50"/>
      <c r="Y41" s="44">
        <f t="shared" si="35"/>
        <v>1040</v>
      </c>
      <c r="Z41" s="25"/>
      <c r="AA41" s="22">
        <f t="shared" si="33"/>
        <v>1040</v>
      </c>
      <c r="AB41" s="14"/>
      <c r="AC41" s="22">
        <f t="shared" si="31"/>
        <v>1040</v>
      </c>
      <c r="AD41" s="25"/>
      <c r="AE41" s="22">
        <f t="shared" si="29"/>
        <v>1040</v>
      </c>
      <c r="AF41" s="25"/>
      <c r="AG41" s="22">
        <f t="shared" si="23"/>
        <v>1040</v>
      </c>
      <c r="AH41" s="25"/>
      <c r="AI41" s="22">
        <f t="shared" ref="AI41" si="45">ROUND(AH42*0.8,-1)</f>
        <v>1040</v>
      </c>
      <c r="AJ41" s="25"/>
      <c r="AK41" s="22">
        <f t="shared" si="42"/>
        <v>1040</v>
      </c>
      <c r="AL41" s="14"/>
      <c r="AM41" s="11">
        <f t="shared" si="39"/>
        <v>1040</v>
      </c>
      <c r="AN41" s="14"/>
      <c r="AO41" s="11">
        <f t="shared" si="36"/>
        <v>1040</v>
      </c>
      <c r="AP41" s="463"/>
      <c r="AQ41" s="470"/>
    </row>
    <row r="42" spans="1:43" s="12" customFormat="1" ht="27" hidden="1" customHeight="1" thickBot="1">
      <c r="A42" s="469"/>
      <c r="B42" s="106">
        <f>$P$1+MROUND(ROUNDDOWN(AP4*$I$1,-1),50)</f>
        <v>2900</v>
      </c>
      <c r="C42" s="107"/>
      <c r="D42" s="64">
        <f>B42-$P$1</f>
        <v>1600</v>
      </c>
      <c r="E42" s="65"/>
      <c r="F42" s="37">
        <f>IF((AP5)&lt;=8,P1,P1+ROUND(INT(((AP5-8)*I1)),-1))</f>
        <v>1850</v>
      </c>
      <c r="G42" s="38"/>
      <c r="H42" s="37">
        <f>IF((AP7)&lt;=8,P1,P1+ROUND(INT(((AP7-8)*I1)),-1))</f>
        <v>1670</v>
      </c>
      <c r="I42" s="38"/>
      <c r="J42" s="39">
        <f>IF((AP9)&lt;=8,P1,P1+ROUND(INT(((AP9-8)*I1)),-1))</f>
        <v>1560</v>
      </c>
      <c r="K42" s="36"/>
      <c r="L42" s="37">
        <f>IF((AP11)&lt;=8,P1,P1+ROUND(INT(((AP11-8)*I1)),-1))</f>
        <v>1430</v>
      </c>
      <c r="M42" s="38"/>
      <c r="N42" s="39">
        <f>IF((AP13)&lt;=8,P1,P1+ROUND(INT(((AP13-8)*I1)),-1))</f>
        <v>1300</v>
      </c>
      <c r="O42" s="36"/>
      <c r="P42" s="39">
        <f>IF((AP15)&lt;=8,P1,P1+ROUND(INT(((AP15-8)*I1)),-1))</f>
        <v>1300</v>
      </c>
      <c r="Q42" s="36"/>
      <c r="R42" s="39">
        <f>IF((AP17)&lt;=8,P1,P1+ROUND(INT(((AP17-8)*I1)),-1))</f>
        <v>1300</v>
      </c>
      <c r="S42" s="36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67">
        <f>IF((AP23)&lt;=8,P1,P1+ROUND(INT(((AP23-8)*I1)),-1))</f>
        <v>1300</v>
      </c>
      <c r="Y42" s="68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18" hidden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59"/>
      <c r="Y43" s="59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60"/>
      <c r="Y44" s="60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idden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60"/>
      <c r="Y45" s="60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idden="1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60"/>
      <c r="Y46" s="60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idden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60"/>
      <c r="Y47" s="60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idden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60"/>
      <c r="Y48" s="60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idden="1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60"/>
      <c r="Y49" s="60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idden="1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60"/>
      <c r="Y50" s="60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idden="1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60"/>
      <c r="Y51" s="60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idden="1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60"/>
      <c r="Y52" s="60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idden="1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60"/>
      <c r="Y53" s="60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60"/>
      <c r="Y54" s="60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  <row r="73" spans="12:43" ht="16.5" customHeight="1"/>
    <row r="74" spans="12:43" ht="16.5" customHeight="1"/>
    <row r="75" spans="12:43" ht="16.5" customHeight="1"/>
    <row r="76" spans="12:43" ht="16.5" customHeight="1"/>
    <row r="77" spans="12:43" ht="16.5" customHeight="1"/>
    <row r="78" spans="12:43" ht="16.5" customHeight="1"/>
  </sheetData>
  <mergeCells count="246"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AB3:AC3"/>
    <mergeCell ref="F3:O3"/>
    <mergeCell ref="P3:AA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8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T79"/>
  <sheetViews>
    <sheetView view="pageBreakPreview" zoomScale="60" zoomScaleNormal="70" workbookViewId="0">
      <selection activeCell="B4" sqref="B4:E4"/>
    </sheetView>
  </sheetViews>
  <sheetFormatPr defaultColWidth="3" defaultRowHeight="16.5"/>
  <cols>
    <col min="1" max="1" width="15.875" style="2" customWidth="1"/>
    <col min="2" max="5" width="8.125" style="2" customWidth="1"/>
    <col min="6" max="23" width="8.125" style="1" customWidth="1"/>
    <col min="24" max="43" width="8.125" style="1" hidden="1" customWidth="1"/>
    <col min="44" max="59" width="3.5" style="2" customWidth="1"/>
    <col min="60" max="68" width="3" style="2" customWidth="1"/>
    <col min="69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49.9" customHeight="1" thickBot="1">
      <c r="A1" s="235" t="s">
        <v>222</v>
      </c>
    </row>
    <row r="2" spans="1:46" ht="16.5" customHeight="1">
      <c r="A2" s="83"/>
      <c r="B2" s="84"/>
      <c r="C2" s="85"/>
      <c r="D2" s="93"/>
      <c r="E2" s="93"/>
      <c r="F2" s="93"/>
      <c r="G2" s="93"/>
      <c r="H2" s="88" t="s">
        <v>141</v>
      </c>
      <c r="I2" s="455">
        <f>[1]기본요금!C5</f>
        <v>116.14</v>
      </c>
      <c r="J2" s="455"/>
      <c r="K2" s="456"/>
      <c r="L2" s="94"/>
      <c r="M2" s="95"/>
      <c r="N2" s="89" t="s">
        <v>142</v>
      </c>
      <c r="O2" s="90"/>
      <c r="P2" s="453">
        <f>기본요금!C6</f>
        <v>1300</v>
      </c>
      <c r="Q2" s="454"/>
      <c r="R2" s="87" t="s">
        <v>143</v>
      </c>
      <c r="S2" s="457">
        <f>기본요금!C7</f>
        <v>1050</v>
      </c>
      <c r="T2" s="458"/>
      <c r="U2" s="91"/>
      <c r="V2" s="86" t="s">
        <v>144</v>
      </c>
      <c r="W2" s="92"/>
      <c r="X2" s="459">
        <f>[1]기본요금!C8</f>
        <v>8</v>
      </c>
      <c r="Y2" s="460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</row>
    <row r="3" spans="1:46" ht="46.5" customHeight="1" thickBot="1">
      <c r="B3" s="576" t="s">
        <v>315</v>
      </c>
      <c r="C3" s="576"/>
      <c r="D3" s="576"/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576"/>
      <c r="AC3" s="576"/>
      <c r="AD3" s="576"/>
      <c r="AE3" s="576"/>
      <c r="AF3" s="576"/>
      <c r="AG3" s="576"/>
      <c r="AH3" s="576"/>
      <c r="AI3" s="576"/>
      <c r="AJ3" s="576"/>
      <c r="AK3" s="576"/>
      <c r="AL3" s="576"/>
      <c r="AM3" s="576"/>
      <c r="AN3" s="576"/>
      <c r="AO3" s="576"/>
      <c r="AP3" s="576"/>
      <c r="AQ3" s="576"/>
    </row>
    <row r="4" spans="1:46" s="182" customFormat="1" ht="51.75" customHeight="1">
      <c r="A4" s="236" t="s">
        <v>48</v>
      </c>
      <c r="B4" s="574" t="s">
        <v>267</v>
      </c>
      <c r="C4" s="574"/>
      <c r="D4" s="574"/>
      <c r="E4" s="574"/>
      <c r="F4" s="473" t="s">
        <v>266</v>
      </c>
      <c r="G4" s="474"/>
      <c r="H4" s="474"/>
      <c r="I4" s="474"/>
      <c r="J4" s="474"/>
      <c r="K4" s="474"/>
      <c r="L4" s="474"/>
      <c r="M4" s="474"/>
      <c r="N4" s="474"/>
      <c r="O4" s="475"/>
      <c r="P4" s="476" t="s">
        <v>269</v>
      </c>
      <c r="Q4" s="477"/>
      <c r="R4" s="477"/>
      <c r="S4" s="477"/>
      <c r="T4" s="477"/>
      <c r="U4" s="477"/>
      <c r="V4" s="477"/>
      <c r="W4" s="478"/>
      <c r="X4" s="575" t="e">
        <f t="shared" ref="X4" si="0">$B$4+X5</f>
        <v>#VALUE!</v>
      </c>
      <c r="Y4" s="574"/>
      <c r="Z4" s="574" t="e">
        <f t="shared" ref="Z4" si="1">$B$4+Z5</f>
        <v>#VALUE!</v>
      </c>
      <c r="AA4" s="574"/>
      <c r="AB4" s="574" t="e">
        <f t="shared" ref="AB4" si="2">$B$4+AB5</f>
        <v>#VALUE!</v>
      </c>
      <c r="AC4" s="574"/>
      <c r="AD4" s="574" t="e">
        <f t="shared" ref="AD4" si="3">$B$4+AD5</f>
        <v>#VALUE!</v>
      </c>
      <c r="AE4" s="574"/>
      <c r="AF4" s="574" t="e">
        <f t="shared" ref="AF4" si="4">$B$4+AF5</f>
        <v>#VALUE!</v>
      </c>
      <c r="AG4" s="574"/>
      <c r="AH4" s="574" t="e">
        <f t="shared" ref="AH4" si="5">$B$4+AH5</f>
        <v>#VALUE!</v>
      </c>
      <c r="AI4" s="574"/>
      <c r="AJ4" s="574" t="e">
        <f t="shared" ref="AJ4" si="6">$B$4+AJ5</f>
        <v>#VALUE!</v>
      </c>
      <c r="AK4" s="574"/>
      <c r="AL4" s="574" t="e">
        <f t="shared" ref="AL4" si="7">$B$4+AL5</f>
        <v>#VALUE!</v>
      </c>
      <c r="AM4" s="574"/>
      <c r="AN4" s="574" t="e">
        <f t="shared" ref="AN4" si="8">$B$4+AN5</f>
        <v>#VALUE!</v>
      </c>
      <c r="AO4" s="574"/>
      <c r="AP4" s="574" t="e">
        <f t="shared" ref="AP4" si="9">$B$4+AP5</f>
        <v>#VALUE!</v>
      </c>
      <c r="AQ4" s="577"/>
    </row>
    <row r="5" spans="1:46" s="129" customFormat="1" ht="51.75" customHeight="1">
      <c r="A5" s="570" t="s">
        <v>42</v>
      </c>
      <c r="B5" s="571"/>
      <c r="C5" s="571"/>
      <c r="D5" s="572" t="s">
        <v>49</v>
      </c>
      <c r="E5" s="572"/>
      <c r="F5" s="529">
        <v>1</v>
      </c>
      <c r="G5" s="529"/>
      <c r="H5" s="566">
        <f>+F5+H6</f>
        <v>2.5</v>
      </c>
      <c r="I5" s="566"/>
      <c r="J5" s="566">
        <f>+H5+J8</f>
        <v>3.5</v>
      </c>
      <c r="K5" s="566"/>
      <c r="L5" s="566">
        <f>J5+L10</f>
        <v>4.5999999999999996</v>
      </c>
      <c r="M5" s="566"/>
      <c r="N5" s="566">
        <f>L5+N12</f>
        <v>5.8999999999999995</v>
      </c>
      <c r="O5" s="573"/>
      <c r="P5" s="568">
        <f>+N5+P14</f>
        <v>7.2999999999999989</v>
      </c>
      <c r="Q5" s="566"/>
      <c r="R5" s="566">
        <f>+P5+R16</f>
        <v>8.1999999999999993</v>
      </c>
      <c r="S5" s="566"/>
      <c r="T5" s="566">
        <f>+R5+T18</f>
        <v>8.6</v>
      </c>
      <c r="U5" s="566"/>
      <c r="V5" s="569">
        <f>+T5+V20</f>
        <v>9.2999999999999989</v>
      </c>
      <c r="W5" s="567"/>
      <c r="X5" s="569">
        <f>+V5+X22</f>
        <v>9.2999999999999989</v>
      </c>
      <c r="Y5" s="566"/>
      <c r="Z5" s="566">
        <f>+X5+Z24</f>
        <v>9.2999999999999989</v>
      </c>
      <c r="AA5" s="566"/>
      <c r="AB5" s="566">
        <f>+Z5+AB26</f>
        <v>9.2999999999999989</v>
      </c>
      <c r="AC5" s="566"/>
      <c r="AD5" s="566">
        <f>+AB5+AD28</f>
        <v>9.2999999999999989</v>
      </c>
      <c r="AE5" s="566"/>
      <c r="AF5" s="566">
        <f>+AD5+AF30</f>
        <v>9.2999999999999989</v>
      </c>
      <c r="AG5" s="566"/>
      <c r="AH5" s="566">
        <f>+AF5+AH32</f>
        <v>9.2999999999999989</v>
      </c>
      <c r="AI5" s="566"/>
      <c r="AJ5" s="566">
        <f>+AH5+AJ34</f>
        <v>9.2999999999999989</v>
      </c>
      <c r="AK5" s="566"/>
      <c r="AL5" s="566">
        <f>+AJ5+AL36</f>
        <v>9.2999999999999989</v>
      </c>
      <c r="AM5" s="566"/>
      <c r="AN5" s="566">
        <f>+AL5+AN38</f>
        <v>9.2999999999999989</v>
      </c>
      <c r="AO5" s="566"/>
      <c r="AP5" s="566">
        <f>+AN5+AP40</f>
        <v>9.2999999999999989</v>
      </c>
      <c r="AQ5" s="567"/>
    </row>
    <row r="6" spans="1:46" s="129" customFormat="1" ht="23.25" customHeight="1">
      <c r="A6" s="515" t="s">
        <v>87</v>
      </c>
      <c r="B6" s="130"/>
      <c r="C6" s="237">
        <f>MROUND(ROUNDDOWN(B7*0.8,-1),50)</f>
        <v>1050</v>
      </c>
      <c r="D6" s="238"/>
      <c r="E6" s="132">
        <f>C6-$S$2</f>
        <v>0</v>
      </c>
      <c r="F6" s="548" t="s">
        <v>34</v>
      </c>
      <c r="G6" s="518"/>
      <c r="H6" s="529">
        <v>1.5</v>
      </c>
      <c r="I6" s="529"/>
      <c r="J6" s="542">
        <f>H6+J8</f>
        <v>2.5</v>
      </c>
      <c r="K6" s="542"/>
      <c r="L6" s="542">
        <f>J6+L10</f>
        <v>3.6</v>
      </c>
      <c r="M6" s="542"/>
      <c r="N6" s="542">
        <f>L6+N12</f>
        <v>4.9000000000000004</v>
      </c>
      <c r="O6" s="565"/>
      <c r="P6" s="560">
        <f>N6+P14</f>
        <v>6.3000000000000007</v>
      </c>
      <c r="Q6" s="542"/>
      <c r="R6" s="542">
        <f>P6+R16</f>
        <v>7.2000000000000011</v>
      </c>
      <c r="S6" s="542"/>
      <c r="T6" s="542">
        <f>R6+T18</f>
        <v>7.6000000000000014</v>
      </c>
      <c r="U6" s="542"/>
      <c r="V6" s="525">
        <f>T6+V20</f>
        <v>8.3000000000000007</v>
      </c>
      <c r="W6" s="509"/>
      <c r="X6" s="525">
        <f>V6+X22</f>
        <v>8.3000000000000007</v>
      </c>
      <c r="Y6" s="506"/>
      <c r="Z6" s="505">
        <f>X6+Z24</f>
        <v>8.3000000000000007</v>
      </c>
      <c r="AA6" s="506"/>
      <c r="AB6" s="505">
        <f>Z6+AB26</f>
        <v>8.3000000000000007</v>
      </c>
      <c r="AC6" s="506"/>
      <c r="AD6" s="505">
        <f>AB6+AD28</f>
        <v>8.3000000000000007</v>
      </c>
      <c r="AE6" s="506"/>
      <c r="AF6" s="505">
        <f>AD6+AF30</f>
        <v>8.3000000000000007</v>
      </c>
      <c r="AG6" s="506"/>
      <c r="AH6" s="505">
        <f>AF6+AH32</f>
        <v>8.3000000000000007</v>
      </c>
      <c r="AI6" s="506"/>
      <c r="AJ6" s="505">
        <f>AH6+AJ34</f>
        <v>8.3000000000000007</v>
      </c>
      <c r="AK6" s="506"/>
      <c r="AL6" s="505">
        <f>AJ6+AL36</f>
        <v>8.3000000000000007</v>
      </c>
      <c r="AM6" s="506"/>
      <c r="AN6" s="505">
        <f>AL6+AN38</f>
        <v>8.3000000000000007</v>
      </c>
      <c r="AO6" s="506"/>
      <c r="AP6" s="505">
        <f>AN6+AP40</f>
        <v>8.3000000000000007</v>
      </c>
      <c r="AQ6" s="509"/>
    </row>
    <row r="7" spans="1:46" s="129" customFormat="1" ht="23.25" customHeight="1">
      <c r="A7" s="516"/>
      <c r="B7" s="133">
        <v>1300</v>
      </c>
      <c r="C7" s="239"/>
      <c r="D7" s="134">
        <f>B7-$P$2</f>
        <v>0</v>
      </c>
      <c r="E7" s="240"/>
      <c r="F7" s="519"/>
      <c r="G7" s="520"/>
      <c r="H7" s="529"/>
      <c r="I7" s="529"/>
      <c r="J7" s="542"/>
      <c r="K7" s="542"/>
      <c r="L7" s="542"/>
      <c r="M7" s="542"/>
      <c r="N7" s="542"/>
      <c r="O7" s="565"/>
      <c r="P7" s="560"/>
      <c r="Q7" s="542"/>
      <c r="R7" s="542"/>
      <c r="S7" s="542"/>
      <c r="T7" s="542"/>
      <c r="U7" s="542"/>
      <c r="V7" s="526"/>
      <c r="W7" s="510"/>
      <c r="X7" s="526"/>
      <c r="Y7" s="508"/>
      <c r="Z7" s="507"/>
      <c r="AA7" s="508"/>
      <c r="AB7" s="507"/>
      <c r="AC7" s="508"/>
      <c r="AD7" s="507"/>
      <c r="AE7" s="508"/>
      <c r="AF7" s="507"/>
      <c r="AG7" s="508"/>
      <c r="AH7" s="507"/>
      <c r="AI7" s="508"/>
      <c r="AJ7" s="507"/>
      <c r="AK7" s="508"/>
      <c r="AL7" s="507"/>
      <c r="AM7" s="508"/>
      <c r="AN7" s="507"/>
      <c r="AO7" s="508"/>
      <c r="AP7" s="507"/>
      <c r="AQ7" s="510"/>
    </row>
    <row r="8" spans="1:46" s="129" customFormat="1" ht="23.25" customHeight="1">
      <c r="A8" s="558" t="s">
        <v>43</v>
      </c>
      <c r="B8" s="130"/>
      <c r="C8" s="237">
        <f>MROUND(ROUNDDOWN(B9*0.8,-1),50)</f>
        <v>1050</v>
      </c>
      <c r="D8" s="238"/>
      <c r="E8" s="241">
        <f>C8-$S$2</f>
        <v>0</v>
      </c>
      <c r="F8" s="242"/>
      <c r="G8" s="243">
        <f>MROUND(ROUNDDOWN(F9*0.8,-1),50)</f>
        <v>1050</v>
      </c>
      <c r="H8" s="517" t="s">
        <v>43</v>
      </c>
      <c r="I8" s="518"/>
      <c r="J8" s="529">
        <v>1</v>
      </c>
      <c r="K8" s="529"/>
      <c r="L8" s="542">
        <f>J8+L10</f>
        <v>2.1</v>
      </c>
      <c r="M8" s="542"/>
      <c r="N8" s="542">
        <f>L8+N12</f>
        <v>3.4000000000000004</v>
      </c>
      <c r="O8" s="565"/>
      <c r="P8" s="560">
        <f>N8+P14</f>
        <v>4.8000000000000007</v>
      </c>
      <c r="Q8" s="542"/>
      <c r="R8" s="542">
        <f>P8+R16</f>
        <v>5.7000000000000011</v>
      </c>
      <c r="S8" s="542"/>
      <c r="T8" s="542">
        <f>R8+T18</f>
        <v>6.1000000000000014</v>
      </c>
      <c r="U8" s="542"/>
      <c r="V8" s="561">
        <f>T8+V20</f>
        <v>6.8000000000000016</v>
      </c>
      <c r="W8" s="562"/>
      <c r="X8" s="525">
        <f>V8+X22</f>
        <v>6.8000000000000016</v>
      </c>
      <c r="Y8" s="506"/>
      <c r="Z8" s="505">
        <f>X8+Z24</f>
        <v>6.8000000000000016</v>
      </c>
      <c r="AA8" s="506"/>
      <c r="AB8" s="505">
        <f>Z8+AB26</f>
        <v>6.8000000000000016</v>
      </c>
      <c r="AC8" s="506"/>
      <c r="AD8" s="505">
        <f>AB8+AD28</f>
        <v>6.8000000000000016</v>
      </c>
      <c r="AE8" s="506"/>
      <c r="AF8" s="505">
        <f>AD8+AF30</f>
        <v>6.8000000000000016</v>
      </c>
      <c r="AG8" s="506"/>
      <c r="AH8" s="505">
        <f>AF8+AH32</f>
        <v>6.8000000000000016</v>
      </c>
      <c r="AI8" s="506"/>
      <c r="AJ8" s="505">
        <f>AH8+AJ34</f>
        <v>6.8000000000000016</v>
      </c>
      <c r="AK8" s="506"/>
      <c r="AL8" s="505">
        <f>AJ8+AL36</f>
        <v>6.8000000000000016</v>
      </c>
      <c r="AM8" s="506"/>
      <c r="AN8" s="505">
        <f>AL8+AN38</f>
        <v>6.8000000000000016</v>
      </c>
      <c r="AO8" s="506"/>
      <c r="AP8" s="505">
        <f>AN8+AP40</f>
        <v>6.8000000000000016</v>
      </c>
      <c r="AQ8" s="509"/>
    </row>
    <row r="9" spans="1:46" s="129" customFormat="1" ht="23.25" customHeight="1">
      <c r="A9" s="516"/>
      <c r="B9" s="133">
        <v>1300</v>
      </c>
      <c r="C9" s="239"/>
      <c r="D9" s="134">
        <f>B9-$P$2</f>
        <v>0</v>
      </c>
      <c r="E9" s="240"/>
      <c r="F9" s="244">
        <f>IF((H6)&lt;=$X$2,$P$2,$P$2+MROUND(ROUNDDOWN((H6-$X$2)*$I$2,-1),50))</f>
        <v>1300</v>
      </c>
      <c r="G9" s="245"/>
      <c r="H9" s="519"/>
      <c r="I9" s="520"/>
      <c r="J9" s="529"/>
      <c r="K9" s="529"/>
      <c r="L9" s="542"/>
      <c r="M9" s="542"/>
      <c r="N9" s="542"/>
      <c r="O9" s="565"/>
      <c r="P9" s="560"/>
      <c r="Q9" s="542"/>
      <c r="R9" s="542"/>
      <c r="S9" s="542"/>
      <c r="T9" s="542"/>
      <c r="U9" s="542"/>
      <c r="V9" s="545"/>
      <c r="W9" s="546"/>
      <c r="X9" s="526"/>
      <c r="Y9" s="508"/>
      <c r="Z9" s="507"/>
      <c r="AA9" s="508"/>
      <c r="AB9" s="507"/>
      <c r="AC9" s="508"/>
      <c r="AD9" s="507"/>
      <c r="AE9" s="508"/>
      <c r="AF9" s="507"/>
      <c r="AG9" s="508"/>
      <c r="AH9" s="507"/>
      <c r="AI9" s="508"/>
      <c r="AJ9" s="507"/>
      <c r="AK9" s="508"/>
      <c r="AL9" s="507"/>
      <c r="AM9" s="508"/>
      <c r="AN9" s="507"/>
      <c r="AO9" s="508"/>
      <c r="AP9" s="507"/>
      <c r="AQ9" s="510"/>
    </row>
    <row r="10" spans="1:46" s="129" customFormat="1" ht="23.25" customHeight="1">
      <c r="A10" s="515" t="s">
        <v>88</v>
      </c>
      <c r="B10" s="130"/>
      <c r="C10" s="237">
        <f>MROUND(ROUNDDOWN(B11*0.8,-1),50)</f>
        <v>1050</v>
      </c>
      <c r="D10" s="238"/>
      <c r="E10" s="241">
        <f>C10-$S$2</f>
        <v>0</v>
      </c>
      <c r="F10" s="242"/>
      <c r="G10" s="243">
        <f>MROUND(ROUNDDOWN(F11*0.8,-1),50)</f>
        <v>1050</v>
      </c>
      <c r="H10" s="171"/>
      <c r="I10" s="172">
        <f>ROUND(H11*0.8,-1)</f>
        <v>1040</v>
      </c>
      <c r="J10" s="548" t="s">
        <v>35</v>
      </c>
      <c r="K10" s="518"/>
      <c r="L10" s="529">
        <v>1.1000000000000001</v>
      </c>
      <c r="M10" s="529"/>
      <c r="N10" s="554">
        <f>L10+N12</f>
        <v>2.4000000000000004</v>
      </c>
      <c r="O10" s="563"/>
      <c r="P10" s="564">
        <f>N10+P14</f>
        <v>3.8000000000000003</v>
      </c>
      <c r="Q10" s="554"/>
      <c r="R10" s="554">
        <f>P10+R16</f>
        <v>4.7</v>
      </c>
      <c r="S10" s="554"/>
      <c r="T10" s="554">
        <f>R10+T18</f>
        <v>5.1000000000000005</v>
      </c>
      <c r="U10" s="554"/>
      <c r="V10" s="530">
        <f>T10+V20</f>
        <v>5.8000000000000007</v>
      </c>
      <c r="W10" s="531"/>
      <c r="X10" s="534">
        <f>V10+X22</f>
        <v>5.8000000000000007</v>
      </c>
      <c r="Y10" s="527"/>
      <c r="Z10" s="511">
        <f>X10+Z24</f>
        <v>5.8000000000000007</v>
      </c>
      <c r="AA10" s="527"/>
      <c r="AB10" s="511">
        <f>Z10+AB26</f>
        <v>5.8000000000000007</v>
      </c>
      <c r="AC10" s="527"/>
      <c r="AD10" s="511">
        <f>AB10+AD28</f>
        <v>5.8000000000000007</v>
      </c>
      <c r="AE10" s="527"/>
      <c r="AF10" s="511">
        <f>AD10+AF30</f>
        <v>5.8000000000000007</v>
      </c>
      <c r="AG10" s="527"/>
      <c r="AH10" s="511">
        <f>AF10+AH32</f>
        <v>5.8000000000000007</v>
      </c>
      <c r="AI10" s="527"/>
      <c r="AJ10" s="511">
        <f>AH10+AJ34</f>
        <v>5.8000000000000007</v>
      </c>
      <c r="AK10" s="527"/>
      <c r="AL10" s="511">
        <f>AJ10+AL36</f>
        <v>5.8000000000000007</v>
      </c>
      <c r="AM10" s="527"/>
      <c r="AN10" s="511">
        <f>AL10+AN38</f>
        <v>5.8000000000000007</v>
      </c>
      <c r="AO10" s="527"/>
      <c r="AP10" s="511">
        <f>AN10+AP40</f>
        <v>5.8000000000000007</v>
      </c>
      <c r="AQ10" s="512"/>
    </row>
    <row r="11" spans="1:46" s="129" customFormat="1" ht="23.25" customHeight="1">
      <c r="A11" s="516"/>
      <c r="B11" s="133">
        <v>1300</v>
      </c>
      <c r="C11" s="239"/>
      <c r="D11" s="134">
        <f>B11-$P$2</f>
        <v>0</v>
      </c>
      <c r="E11" s="240"/>
      <c r="F11" s="244">
        <f>IF((J6)&lt;=$X$2,$P$2,$P$2+MROUND(ROUNDDOWN((J6-$X$2)*$I$2,-1),50))</f>
        <v>1300</v>
      </c>
      <c r="G11" s="245"/>
      <c r="H11" s="246">
        <f>IF((J8)&lt;=8,P2,P2+ROUND(INT(((J8-8)*I2)),-1))</f>
        <v>1300</v>
      </c>
      <c r="I11" s="175"/>
      <c r="J11" s="519"/>
      <c r="K11" s="520"/>
      <c r="L11" s="529"/>
      <c r="M11" s="529"/>
      <c r="N11" s="554"/>
      <c r="O11" s="563"/>
      <c r="P11" s="564"/>
      <c r="Q11" s="554"/>
      <c r="R11" s="554"/>
      <c r="S11" s="554"/>
      <c r="T11" s="554"/>
      <c r="U11" s="554"/>
      <c r="V11" s="532"/>
      <c r="W11" s="533"/>
      <c r="X11" s="535"/>
      <c r="Y11" s="528"/>
      <c r="Z11" s="513"/>
      <c r="AA11" s="528"/>
      <c r="AB11" s="513"/>
      <c r="AC11" s="528"/>
      <c r="AD11" s="513"/>
      <c r="AE11" s="528"/>
      <c r="AF11" s="513"/>
      <c r="AG11" s="528"/>
      <c r="AH11" s="513"/>
      <c r="AI11" s="528"/>
      <c r="AJ11" s="513"/>
      <c r="AK11" s="528"/>
      <c r="AL11" s="513"/>
      <c r="AM11" s="528"/>
      <c r="AN11" s="513"/>
      <c r="AO11" s="528"/>
      <c r="AP11" s="513"/>
      <c r="AQ11" s="514"/>
    </row>
    <row r="12" spans="1:46" s="129" customFormat="1" ht="23.25" customHeight="1">
      <c r="A12" s="558" t="s">
        <v>44</v>
      </c>
      <c r="B12" s="130"/>
      <c r="C12" s="237">
        <f>MROUND(ROUNDDOWN(B13*0.8,-1),50)</f>
        <v>1050</v>
      </c>
      <c r="D12" s="238"/>
      <c r="E12" s="241">
        <f>C12-$S$2</f>
        <v>0</v>
      </c>
      <c r="F12" s="242"/>
      <c r="G12" s="243">
        <f>MROUND(ROUNDDOWN(F13*0.8,-1),50)</f>
        <v>1050</v>
      </c>
      <c r="H12" s="171"/>
      <c r="I12" s="172">
        <f t="shared" ref="I12" si="10">ROUND(H13*0.8,-1)</f>
        <v>1040</v>
      </c>
      <c r="J12" s="138"/>
      <c r="K12" s="173">
        <f t="shared" ref="K12" si="11">ROUND(J13*0.8,-1)</f>
        <v>1040</v>
      </c>
      <c r="L12" s="517" t="s">
        <v>44</v>
      </c>
      <c r="M12" s="518"/>
      <c r="N12" s="529">
        <v>1.3</v>
      </c>
      <c r="O12" s="559"/>
      <c r="P12" s="560">
        <f>N12+P14</f>
        <v>2.7</v>
      </c>
      <c r="Q12" s="542"/>
      <c r="R12" s="542">
        <f>P12+R16</f>
        <v>3.6</v>
      </c>
      <c r="S12" s="542"/>
      <c r="T12" s="542">
        <f>R12+T18</f>
        <v>4</v>
      </c>
      <c r="U12" s="542"/>
      <c r="V12" s="561">
        <f>T12+V20</f>
        <v>4.7</v>
      </c>
      <c r="W12" s="562"/>
      <c r="X12" s="525">
        <f>V12+X22</f>
        <v>4.7</v>
      </c>
      <c r="Y12" s="506"/>
      <c r="Z12" s="505">
        <f>X12+Z24</f>
        <v>4.7</v>
      </c>
      <c r="AA12" s="506"/>
      <c r="AB12" s="505">
        <f>Z12+AB26</f>
        <v>4.7</v>
      </c>
      <c r="AC12" s="506"/>
      <c r="AD12" s="505">
        <f>AB12+AD28</f>
        <v>4.7</v>
      </c>
      <c r="AE12" s="506"/>
      <c r="AF12" s="505">
        <f>AD12+AF30</f>
        <v>4.7</v>
      </c>
      <c r="AG12" s="506"/>
      <c r="AH12" s="505">
        <f>AF12+AH32</f>
        <v>4.7</v>
      </c>
      <c r="AI12" s="506"/>
      <c r="AJ12" s="505">
        <f>AH12+AJ34</f>
        <v>4.7</v>
      </c>
      <c r="AK12" s="506"/>
      <c r="AL12" s="505">
        <f>AJ12+AL36</f>
        <v>4.7</v>
      </c>
      <c r="AM12" s="506"/>
      <c r="AN12" s="505">
        <f>AL12+AN38</f>
        <v>4.7</v>
      </c>
      <c r="AO12" s="506"/>
      <c r="AP12" s="505">
        <f>AN12+AP40</f>
        <v>4.7</v>
      </c>
      <c r="AQ12" s="509"/>
    </row>
    <row r="13" spans="1:46" s="129" customFormat="1" ht="23.25" customHeight="1">
      <c r="A13" s="516"/>
      <c r="B13" s="133">
        <v>1300</v>
      </c>
      <c r="C13" s="239"/>
      <c r="D13" s="134">
        <f>B13-$P$2</f>
        <v>0</v>
      </c>
      <c r="E13" s="240"/>
      <c r="F13" s="244">
        <f>IF((L6)&lt;=$X$2,$P$2,$P$2+MROUND(ROUNDDOWN((L6-$X$2)*$I$2,-1),50))</f>
        <v>1300</v>
      </c>
      <c r="G13" s="245"/>
      <c r="H13" s="247">
        <f>IF((L8)&lt;=8,P2,P2+ROUND(INT(((L8-8)*I2)),-1))</f>
        <v>1300</v>
      </c>
      <c r="I13" s="170"/>
      <c r="J13" s="248">
        <f>IF((L10)&lt;=8,P2,P2+ROUND(INT(((L10-8)*I2)),-1))</f>
        <v>1300</v>
      </c>
      <c r="K13" s="249"/>
      <c r="L13" s="519"/>
      <c r="M13" s="520"/>
      <c r="N13" s="529"/>
      <c r="O13" s="559"/>
      <c r="P13" s="560"/>
      <c r="Q13" s="542"/>
      <c r="R13" s="542"/>
      <c r="S13" s="542"/>
      <c r="T13" s="542"/>
      <c r="U13" s="542"/>
      <c r="V13" s="545"/>
      <c r="W13" s="546"/>
      <c r="X13" s="526"/>
      <c r="Y13" s="508"/>
      <c r="Z13" s="507"/>
      <c r="AA13" s="508"/>
      <c r="AB13" s="507"/>
      <c r="AC13" s="508"/>
      <c r="AD13" s="507"/>
      <c r="AE13" s="508"/>
      <c r="AF13" s="507"/>
      <c r="AG13" s="508"/>
      <c r="AH13" s="507"/>
      <c r="AI13" s="508"/>
      <c r="AJ13" s="507"/>
      <c r="AK13" s="508"/>
      <c r="AL13" s="507"/>
      <c r="AM13" s="508"/>
      <c r="AN13" s="507"/>
      <c r="AO13" s="508"/>
      <c r="AP13" s="507"/>
      <c r="AQ13" s="510"/>
    </row>
    <row r="14" spans="1:46" s="129" customFormat="1" ht="23.25" customHeight="1">
      <c r="A14" s="515" t="s">
        <v>89</v>
      </c>
      <c r="B14" s="130"/>
      <c r="C14" s="237">
        <f>MROUND(ROUNDDOWN(B15*0.8,-1),50)</f>
        <v>1050</v>
      </c>
      <c r="D14" s="238"/>
      <c r="E14" s="241">
        <f>C14-$S$2</f>
        <v>0</v>
      </c>
      <c r="F14" s="242"/>
      <c r="G14" s="243">
        <f>MROUND(ROUNDDOWN(F15*0.8,-1),50)</f>
        <v>1050</v>
      </c>
      <c r="H14" s="138"/>
      <c r="I14" s="250">
        <f t="shared" ref="I14" si="12">ROUND(H15*0.8,-1)</f>
        <v>1040</v>
      </c>
      <c r="J14" s="138"/>
      <c r="K14" s="173">
        <f t="shared" ref="K14:M14" si="13">ROUND(J15*0.8,-1)</f>
        <v>1040</v>
      </c>
      <c r="L14" s="138"/>
      <c r="M14" s="169">
        <f t="shared" si="13"/>
        <v>1040</v>
      </c>
      <c r="N14" s="548" t="s">
        <v>223</v>
      </c>
      <c r="O14" s="549"/>
      <c r="P14" s="551">
        <v>1.4</v>
      </c>
      <c r="Q14" s="529"/>
      <c r="R14" s="554">
        <f>P14+R16</f>
        <v>2.2999999999999998</v>
      </c>
      <c r="S14" s="554"/>
      <c r="T14" s="554">
        <f>R14+T18</f>
        <v>2.6999999999999997</v>
      </c>
      <c r="U14" s="554"/>
      <c r="V14" s="530">
        <f>T14+V20</f>
        <v>3.3999999999999995</v>
      </c>
      <c r="W14" s="531"/>
      <c r="X14" s="534">
        <f>V14+X22</f>
        <v>3.3999999999999995</v>
      </c>
      <c r="Y14" s="527"/>
      <c r="Z14" s="511">
        <f>X14+Z24</f>
        <v>3.3999999999999995</v>
      </c>
      <c r="AA14" s="527"/>
      <c r="AB14" s="511">
        <f>Z14+AB26</f>
        <v>3.3999999999999995</v>
      </c>
      <c r="AC14" s="527"/>
      <c r="AD14" s="511">
        <f>AB14+AD28</f>
        <v>3.3999999999999995</v>
      </c>
      <c r="AE14" s="527"/>
      <c r="AF14" s="511">
        <f>AD14+AF30</f>
        <v>3.3999999999999995</v>
      </c>
      <c r="AG14" s="527"/>
      <c r="AH14" s="511">
        <f>AF14+AH32</f>
        <v>3.3999999999999995</v>
      </c>
      <c r="AI14" s="527"/>
      <c r="AJ14" s="511">
        <f>AH14+AJ34</f>
        <v>3.3999999999999995</v>
      </c>
      <c r="AK14" s="527"/>
      <c r="AL14" s="511">
        <f>AJ14+AL36</f>
        <v>3.3999999999999995</v>
      </c>
      <c r="AM14" s="527"/>
      <c r="AN14" s="511">
        <f>AL14+AN38</f>
        <v>3.3999999999999995</v>
      </c>
      <c r="AO14" s="527"/>
      <c r="AP14" s="511">
        <f>AN14+AP40</f>
        <v>3.3999999999999995</v>
      </c>
      <c r="AQ14" s="512"/>
    </row>
    <row r="15" spans="1:46" s="129" customFormat="1" ht="23.25" customHeight="1" thickBot="1">
      <c r="A15" s="547"/>
      <c r="B15" s="133">
        <v>1300</v>
      </c>
      <c r="C15" s="303"/>
      <c r="D15" s="304">
        <f>B15-$P$2</f>
        <v>0</v>
      </c>
      <c r="E15" s="305"/>
      <c r="F15" s="306">
        <f>IF((N6)&lt;=$X$2,$P$2,$P$2+MROUND(ROUNDDOWN((N6-$X$2)*$I$2,-1),50))</f>
        <v>1300</v>
      </c>
      <c r="G15" s="307"/>
      <c r="H15" s="252">
        <f>IF((N8)&lt;=8,P2,P2+ROUND(INT(((N8-8)*I2)),-1))</f>
        <v>1300</v>
      </c>
      <c r="I15" s="308"/>
      <c r="J15" s="248">
        <f>IF((N10)&lt;=8,P2,P2+ROUND(INT(((N10-8)*I2)),-1))</f>
        <v>1300</v>
      </c>
      <c r="K15" s="249"/>
      <c r="L15" s="252">
        <f>IF((N12)&lt;=8,P2,P2+ROUND(INT(((N12-8)*I2)),-1))</f>
        <v>1300</v>
      </c>
      <c r="M15" s="253"/>
      <c r="N15" s="519"/>
      <c r="O15" s="550"/>
      <c r="P15" s="552"/>
      <c r="Q15" s="553"/>
      <c r="R15" s="555"/>
      <c r="S15" s="555"/>
      <c r="T15" s="555"/>
      <c r="U15" s="555"/>
      <c r="V15" s="556"/>
      <c r="W15" s="557"/>
      <c r="X15" s="535"/>
      <c r="Y15" s="528"/>
      <c r="Z15" s="513"/>
      <c r="AA15" s="528"/>
      <c r="AB15" s="513"/>
      <c r="AC15" s="528"/>
      <c r="AD15" s="513"/>
      <c r="AE15" s="528"/>
      <c r="AF15" s="513"/>
      <c r="AG15" s="528"/>
      <c r="AH15" s="513"/>
      <c r="AI15" s="528"/>
      <c r="AJ15" s="513"/>
      <c r="AK15" s="528"/>
      <c r="AL15" s="513"/>
      <c r="AM15" s="528"/>
      <c r="AN15" s="513"/>
      <c r="AO15" s="528"/>
      <c r="AP15" s="513"/>
      <c r="AQ15" s="514"/>
    </row>
    <row r="16" spans="1:46" s="129" customFormat="1" ht="23.25" customHeight="1">
      <c r="A16" s="536" t="s">
        <v>224</v>
      </c>
      <c r="B16" s="309"/>
      <c r="C16" s="310">
        <f>MROUND(ROUNDDOWN(B17*0.8,-1),50)</f>
        <v>1700</v>
      </c>
      <c r="D16" s="311"/>
      <c r="E16" s="355">
        <f>C16-$S$2</f>
        <v>650</v>
      </c>
      <c r="F16" s="312"/>
      <c r="G16" s="313">
        <f>MROUND(ROUNDDOWN(F17*0.8,-1),50)</f>
        <v>1050</v>
      </c>
      <c r="H16" s="314"/>
      <c r="I16" s="315">
        <f t="shared" ref="I16:Q18" si="14">ROUND(H17*0.8,-1)</f>
        <v>1040</v>
      </c>
      <c r="J16" s="314"/>
      <c r="K16" s="316">
        <f t="shared" ref="K16:O16" si="15">ROUND(J17*0.8,-1)</f>
        <v>1040</v>
      </c>
      <c r="L16" s="314"/>
      <c r="M16" s="317">
        <f t="shared" si="15"/>
        <v>1040</v>
      </c>
      <c r="N16" s="314"/>
      <c r="O16" s="323">
        <f t="shared" si="15"/>
        <v>1040</v>
      </c>
      <c r="P16" s="537" t="s">
        <v>225</v>
      </c>
      <c r="Q16" s="538"/>
      <c r="R16" s="540">
        <v>0.9</v>
      </c>
      <c r="S16" s="540"/>
      <c r="T16" s="541">
        <f>R16+T18</f>
        <v>1.3</v>
      </c>
      <c r="U16" s="541"/>
      <c r="V16" s="543">
        <f>T16+V20</f>
        <v>2</v>
      </c>
      <c r="W16" s="544"/>
      <c r="X16" s="525">
        <f>V16+X22</f>
        <v>2</v>
      </c>
      <c r="Y16" s="506"/>
      <c r="Z16" s="505">
        <f>X16+Z24</f>
        <v>2</v>
      </c>
      <c r="AA16" s="506"/>
      <c r="AB16" s="505">
        <f>Z16+AB26</f>
        <v>2</v>
      </c>
      <c r="AC16" s="506"/>
      <c r="AD16" s="505">
        <f>AB16+AD28</f>
        <v>2</v>
      </c>
      <c r="AE16" s="506"/>
      <c r="AF16" s="505">
        <f>AD16+AF30</f>
        <v>2</v>
      </c>
      <c r="AG16" s="506"/>
      <c r="AH16" s="505">
        <f>AF16+AH32</f>
        <v>2</v>
      </c>
      <c r="AI16" s="506"/>
      <c r="AJ16" s="505">
        <f>AH16+AJ34</f>
        <v>2</v>
      </c>
      <c r="AK16" s="506"/>
      <c r="AL16" s="505">
        <f>AJ16+AL36</f>
        <v>2</v>
      </c>
      <c r="AM16" s="506"/>
      <c r="AN16" s="505">
        <f>AL16+AN38</f>
        <v>2</v>
      </c>
      <c r="AO16" s="506"/>
      <c r="AP16" s="505">
        <f>AN16+AP40</f>
        <v>2</v>
      </c>
      <c r="AQ16" s="509"/>
    </row>
    <row r="17" spans="1:43" s="129" customFormat="1" ht="23.25" customHeight="1">
      <c r="A17" s="516"/>
      <c r="B17" s="254">
        <f>$P$2+MROUND(ROUNDDOWN(P5*$I$2,-1),50)</f>
        <v>2150</v>
      </c>
      <c r="C17" s="239"/>
      <c r="D17" s="134">
        <f>B17-$P$2</f>
        <v>850</v>
      </c>
      <c r="E17" s="240"/>
      <c r="F17" s="244">
        <f>IF((P6)&lt;=$X$2,$P$2,$P$2+MROUND(ROUNDDOWN((P6-$X$2)*$I$2,-1),50))</f>
        <v>1300</v>
      </c>
      <c r="G17" s="245"/>
      <c r="H17" s="247">
        <f>IF((P8)&lt;=8,P2,P2+ROUND(INT(((P8-8)*I2)),-1))</f>
        <v>1300</v>
      </c>
      <c r="I17" s="251"/>
      <c r="J17" s="255">
        <f>IF((P10)&lt;=8,P2,P2+ROUND(INT(((P10-8)*I2)),-1))</f>
        <v>1300</v>
      </c>
      <c r="K17" s="174"/>
      <c r="L17" s="247">
        <f>IF((P12)&lt;=8,P2,P2+ROUND(INT(((P12-8)*I2)),-1))</f>
        <v>1300</v>
      </c>
      <c r="M17" s="170"/>
      <c r="N17" s="255">
        <f>IF((P14)&lt;=8,P2,P2+ROUND(INT(((P14-8)*I2)),-1))</f>
        <v>1300</v>
      </c>
      <c r="O17" s="324"/>
      <c r="P17" s="539"/>
      <c r="Q17" s="520"/>
      <c r="R17" s="529"/>
      <c r="S17" s="529"/>
      <c r="T17" s="542"/>
      <c r="U17" s="542"/>
      <c r="V17" s="545"/>
      <c r="W17" s="546"/>
      <c r="X17" s="526"/>
      <c r="Y17" s="508"/>
      <c r="Z17" s="507"/>
      <c r="AA17" s="508"/>
      <c r="AB17" s="507"/>
      <c r="AC17" s="508"/>
      <c r="AD17" s="507"/>
      <c r="AE17" s="508"/>
      <c r="AF17" s="507"/>
      <c r="AG17" s="508"/>
      <c r="AH17" s="507"/>
      <c r="AI17" s="508"/>
      <c r="AJ17" s="507"/>
      <c r="AK17" s="508"/>
      <c r="AL17" s="507"/>
      <c r="AM17" s="508"/>
      <c r="AN17" s="507"/>
      <c r="AO17" s="508"/>
      <c r="AP17" s="507"/>
      <c r="AQ17" s="510"/>
    </row>
    <row r="18" spans="1:43" s="129" customFormat="1" ht="23.25" customHeight="1">
      <c r="A18" s="515" t="s">
        <v>226</v>
      </c>
      <c r="B18" s="130"/>
      <c r="C18" s="237">
        <f>MROUND(ROUNDDOWN(B19*0.8,-1),50)</f>
        <v>1800</v>
      </c>
      <c r="D18" s="238"/>
      <c r="E18" s="241">
        <f>C18-$S$2</f>
        <v>750</v>
      </c>
      <c r="F18" s="242"/>
      <c r="G18" s="243">
        <f>MROUND(ROUNDDOWN(F19*0.8,-1),50)</f>
        <v>1050</v>
      </c>
      <c r="H18" s="138"/>
      <c r="I18" s="250">
        <f t="shared" ref="I18:O18" si="16">ROUND(H19*0.8,-1)</f>
        <v>1040</v>
      </c>
      <c r="J18" s="138"/>
      <c r="K18" s="173">
        <f t="shared" si="16"/>
        <v>1040</v>
      </c>
      <c r="L18" s="138"/>
      <c r="M18" s="169">
        <f t="shared" si="16"/>
        <v>1040</v>
      </c>
      <c r="N18" s="138"/>
      <c r="O18" s="325">
        <f t="shared" si="16"/>
        <v>1040</v>
      </c>
      <c r="P18" s="226"/>
      <c r="Q18" s="173">
        <f t="shared" si="14"/>
        <v>1040</v>
      </c>
      <c r="R18" s="517" t="s">
        <v>227</v>
      </c>
      <c r="S18" s="518"/>
      <c r="T18" s="529">
        <v>0.4</v>
      </c>
      <c r="U18" s="529"/>
      <c r="V18" s="530">
        <f>T18+V20</f>
        <v>1.1000000000000001</v>
      </c>
      <c r="W18" s="531"/>
      <c r="X18" s="534">
        <f>V18+X22</f>
        <v>1.1000000000000001</v>
      </c>
      <c r="Y18" s="527"/>
      <c r="Z18" s="511">
        <f>X18+Z24</f>
        <v>1.1000000000000001</v>
      </c>
      <c r="AA18" s="527"/>
      <c r="AB18" s="511">
        <f>Z18+AB26</f>
        <v>1.1000000000000001</v>
      </c>
      <c r="AC18" s="527"/>
      <c r="AD18" s="511">
        <f>AB18+AD28</f>
        <v>1.1000000000000001</v>
      </c>
      <c r="AE18" s="527"/>
      <c r="AF18" s="511">
        <f>AD18+AF30</f>
        <v>1.1000000000000001</v>
      </c>
      <c r="AG18" s="527"/>
      <c r="AH18" s="511">
        <f>AF18+AH32</f>
        <v>1.1000000000000001</v>
      </c>
      <c r="AI18" s="527"/>
      <c r="AJ18" s="511">
        <f>AH18+AJ34</f>
        <v>1.1000000000000001</v>
      </c>
      <c r="AK18" s="527"/>
      <c r="AL18" s="511">
        <f>AJ18+AL36</f>
        <v>1.1000000000000001</v>
      </c>
      <c r="AM18" s="527"/>
      <c r="AN18" s="511">
        <f>AL18+AN38</f>
        <v>1.1000000000000001</v>
      </c>
      <c r="AO18" s="527"/>
      <c r="AP18" s="511">
        <f>AN18+AP40</f>
        <v>1.1000000000000001</v>
      </c>
      <c r="AQ18" s="512"/>
    </row>
    <row r="19" spans="1:43" s="129" customFormat="1" ht="23.25" customHeight="1">
      <c r="A19" s="516"/>
      <c r="B19" s="133">
        <f>$P$2+MROUND(ROUNDDOWN(R5*$I$2,-1),50)</f>
        <v>2250</v>
      </c>
      <c r="C19" s="239"/>
      <c r="D19" s="134">
        <f>B19-$P$2</f>
        <v>950</v>
      </c>
      <c r="E19" s="240"/>
      <c r="F19" s="244">
        <f>IF((R6)&lt;=$X$2,$P$2,$P$2+MROUND(ROUNDDOWN((R6-$X$2)*$I$2,-1),50))</f>
        <v>1300</v>
      </c>
      <c r="G19" s="245"/>
      <c r="H19" s="247">
        <f>IF((R8)&lt;=8,P2,P2+ROUND(INT(((R8-8)*I2)),-1))</f>
        <v>1300</v>
      </c>
      <c r="I19" s="251"/>
      <c r="J19" s="255">
        <f>IF((R10)&lt;=8,P2,P2+ROUND(INT(((R10-8)*I2)),-1))</f>
        <v>1300</v>
      </c>
      <c r="K19" s="174"/>
      <c r="L19" s="247">
        <f>IF((R12)&lt;=8,P2,P2+ROUND(INT(((R12-8)*I2)),-1))</f>
        <v>1300</v>
      </c>
      <c r="M19" s="170"/>
      <c r="N19" s="255">
        <f>IF((R14)&lt;=8,P2,P2+ROUND(INT(((R14-8)*I2)),-1))</f>
        <v>1300</v>
      </c>
      <c r="O19" s="324"/>
      <c r="P19" s="327">
        <f>IF((R16)&lt;=8,P2,P2+ROUND(INT(((R16-8)*I2)),-1))</f>
        <v>1300</v>
      </c>
      <c r="Q19" s="174"/>
      <c r="R19" s="519"/>
      <c r="S19" s="520"/>
      <c r="T19" s="529"/>
      <c r="U19" s="529"/>
      <c r="V19" s="532"/>
      <c r="W19" s="533"/>
      <c r="X19" s="535"/>
      <c r="Y19" s="528"/>
      <c r="Z19" s="513"/>
      <c r="AA19" s="528"/>
      <c r="AB19" s="513"/>
      <c r="AC19" s="528"/>
      <c r="AD19" s="513"/>
      <c r="AE19" s="528"/>
      <c r="AF19" s="513"/>
      <c r="AG19" s="528"/>
      <c r="AH19" s="513"/>
      <c r="AI19" s="528"/>
      <c r="AJ19" s="513"/>
      <c r="AK19" s="528"/>
      <c r="AL19" s="513"/>
      <c r="AM19" s="528"/>
      <c r="AN19" s="513"/>
      <c r="AO19" s="528"/>
      <c r="AP19" s="513"/>
      <c r="AQ19" s="514"/>
    </row>
    <row r="20" spans="1:43" s="129" customFormat="1" ht="23.25" customHeight="1">
      <c r="A20" s="515" t="s">
        <v>228</v>
      </c>
      <c r="B20" s="130"/>
      <c r="C20" s="237">
        <f>MROUND(ROUNDDOWN(B21*0.8,-1),50)</f>
        <v>1850</v>
      </c>
      <c r="D20" s="238"/>
      <c r="E20" s="241">
        <f>C20-$S$2</f>
        <v>800</v>
      </c>
      <c r="F20" s="138"/>
      <c r="G20" s="224">
        <f>MROUND(ROUNDDOWN(F21*0.8,-1),50)</f>
        <v>1050</v>
      </c>
      <c r="H20" s="138"/>
      <c r="I20" s="250">
        <f t="shared" ref="I20:Q22" si="17">ROUND(H21*0.8,-1)</f>
        <v>1040</v>
      </c>
      <c r="J20" s="138"/>
      <c r="K20" s="173">
        <f t="shared" si="17"/>
        <v>1040</v>
      </c>
      <c r="L20" s="138"/>
      <c r="M20" s="250">
        <f t="shared" si="17"/>
        <v>1040</v>
      </c>
      <c r="N20" s="138"/>
      <c r="O20" s="325">
        <f t="shared" si="17"/>
        <v>1040</v>
      </c>
      <c r="P20" s="226"/>
      <c r="Q20" s="173">
        <f t="shared" ref="Q20" si="18">ROUND(P21*0.8,-1)</f>
        <v>1040</v>
      </c>
      <c r="R20" s="171"/>
      <c r="S20" s="256">
        <f t="shared" ref="S20:AG34" si="19">ROUND(R21*0.8,-1)</f>
        <v>1040</v>
      </c>
      <c r="T20" s="517" t="s">
        <v>228</v>
      </c>
      <c r="U20" s="518"/>
      <c r="V20" s="521">
        <v>0.7</v>
      </c>
      <c r="W20" s="522"/>
      <c r="X20" s="525">
        <f>V20+X22</f>
        <v>0.7</v>
      </c>
      <c r="Y20" s="506"/>
      <c r="Z20" s="505">
        <f>X20+Z24</f>
        <v>0.7</v>
      </c>
      <c r="AA20" s="506"/>
      <c r="AB20" s="505">
        <f>Z20+AB26</f>
        <v>0.7</v>
      </c>
      <c r="AC20" s="506"/>
      <c r="AD20" s="505">
        <f>AB20+AD28</f>
        <v>0.7</v>
      </c>
      <c r="AE20" s="506"/>
      <c r="AF20" s="505">
        <f>AD20+AF30</f>
        <v>0.7</v>
      </c>
      <c r="AG20" s="506"/>
      <c r="AH20" s="505">
        <f>AF20+AH32</f>
        <v>0.7</v>
      </c>
      <c r="AI20" s="506"/>
      <c r="AJ20" s="505">
        <f>AH20+AJ34</f>
        <v>0.7</v>
      </c>
      <c r="AK20" s="506"/>
      <c r="AL20" s="505">
        <f>AJ20+AL36</f>
        <v>0.7</v>
      </c>
      <c r="AM20" s="506"/>
      <c r="AN20" s="505">
        <f>AL20+AN38</f>
        <v>0.7</v>
      </c>
      <c r="AO20" s="506"/>
      <c r="AP20" s="505">
        <f>AN20+AP40</f>
        <v>0.7</v>
      </c>
      <c r="AQ20" s="509"/>
    </row>
    <row r="21" spans="1:43" s="129" customFormat="1" ht="23.25" customHeight="1">
      <c r="A21" s="516"/>
      <c r="B21" s="133">
        <f>$P$2+MROUND(ROUNDDOWN(T5*$I$2,-1),50)</f>
        <v>2300</v>
      </c>
      <c r="C21" s="239"/>
      <c r="D21" s="354">
        <f>B21-$P$2</f>
        <v>1000</v>
      </c>
      <c r="E21" s="240"/>
      <c r="F21" s="257">
        <f>IF((T6)&lt;=$X$2,$P$2,$P$2+MROUND(ROUNDDOWN((T6-$X$2)*$I$2,-1),50))</f>
        <v>1300</v>
      </c>
      <c r="G21" s="225"/>
      <c r="H21" s="247">
        <f>IF((T8)&lt;=8,P2,P2+ROUND(INT(((T8-8)*I2)),-1))</f>
        <v>1300</v>
      </c>
      <c r="I21" s="251"/>
      <c r="J21" s="255">
        <f>IF((T10)&lt;=8,P2,P2+ROUND(INT(((T10-8)*I2)),-1))</f>
        <v>1300</v>
      </c>
      <c r="K21" s="174"/>
      <c r="L21" s="247">
        <f>IF((T12)&lt;=8,P2,P2+ROUND(INT(((T12-8)*I2)),-1))</f>
        <v>1300</v>
      </c>
      <c r="M21" s="251"/>
      <c r="N21" s="255">
        <f>IF((T14)&lt;=8,P2,P2+ROUND(INT(((T14-8)*I2)),-1))</f>
        <v>1300</v>
      </c>
      <c r="O21" s="324"/>
      <c r="P21" s="327">
        <f>IF((T16)&lt;=8,P2,P2+ROUND(INT(((T16-8)*I2)),-1))</f>
        <v>1300</v>
      </c>
      <c r="Q21" s="174"/>
      <c r="R21" s="258">
        <f>IF((T18)&lt;=8,P2,P2+ROUND(INT(((T18-8)*I2)),-1))</f>
        <v>1300</v>
      </c>
      <c r="S21" s="259"/>
      <c r="T21" s="519"/>
      <c r="U21" s="520"/>
      <c r="V21" s="523"/>
      <c r="W21" s="524"/>
      <c r="X21" s="526"/>
      <c r="Y21" s="508"/>
      <c r="Z21" s="507"/>
      <c r="AA21" s="508"/>
      <c r="AB21" s="507"/>
      <c r="AC21" s="508"/>
      <c r="AD21" s="507"/>
      <c r="AE21" s="508"/>
      <c r="AF21" s="507"/>
      <c r="AG21" s="508"/>
      <c r="AH21" s="507"/>
      <c r="AI21" s="508"/>
      <c r="AJ21" s="507"/>
      <c r="AK21" s="508"/>
      <c r="AL21" s="507"/>
      <c r="AM21" s="508"/>
      <c r="AN21" s="507"/>
      <c r="AO21" s="508"/>
      <c r="AP21" s="507"/>
      <c r="AQ21" s="510"/>
    </row>
    <row r="22" spans="1:43" s="12" customFormat="1" ht="23.25" customHeight="1">
      <c r="A22" s="498" t="s">
        <v>229</v>
      </c>
      <c r="B22" s="130"/>
      <c r="C22" s="237">
        <f>MROUND(ROUNDDOWN(B23*0.8,-1),50)</f>
        <v>1900</v>
      </c>
      <c r="D22" s="238"/>
      <c r="E22" s="241">
        <f>C22-$S$2</f>
        <v>850</v>
      </c>
      <c r="F22" s="135"/>
      <c r="G22" s="131">
        <f>MROUND(ROUNDDOWN(F23*0.8,-1),50)</f>
        <v>1100</v>
      </c>
      <c r="H22" s="138"/>
      <c r="I22" s="131">
        <f>MROUND(ROUNDDOWN(H23*0.8,-1),50)</f>
        <v>1050</v>
      </c>
      <c r="J22" s="138"/>
      <c r="K22" s="173">
        <f t="shared" ref="K22:Q24" si="20">ROUND(J23*0.8,-1)</f>
        <v>1040</v>
      </c>
      <c r="L22" s="138"/>
      <c r="M22" s="169">
        <f t="shared" si="20"/>
        <v>1040</v>
      </c>
      <c r="N22" s="138"/>
      <c r="O22" s="325">
        <f t="shared" si="20"/>
        <v>1040</v>
      </c>
      <c r="P22" s="226"/>
      <c r="Q22" s="173">
        <f t="shared" si="17"/>
        <v>1040</v>
      </c>
      <c r="R22" s="138"/>
      <c r="S22" s="173">
        <f t="shared" ref="S22:AG36" si="21">ROUND(R23*0.8,-1)</f>
        <v>1040</v>
      </c>
      <c r="T22" s="138"/>
      <c r="U22" s="173">
        <f t="shared" si="19"/>
        <v>1040</v>
      </c>
      <c r="V22" s="500" t="s">
        <v>229</v>
      </c>
      <c r="W22" s="501"/>
      <c r="X22" s="504"/>
      <c r="Y22" s="496"/>
      <c r="Z22" s="489">
        <f>X22+Z24</f>
        <v>0</v>
      </c>
      <c r="AA22" s="493"/>
      <c r="AB22" s="489">
        <f>Z22+AB26</f>
        <v>0</v>
      </c>
      <c r="AC22" s="493"/>
      <c r="AD22" s="489">
        <f>AB22+AD28</f>
        <v>0</v>
      </c>
      <c r="AE22" s="493"/>
      <c r="AF22" s="489">
        <f>AD22+AF30</f>
        <v>0</v>
      </c>
      <c r="AG22" s="493"/>
      <c r="AH22" s="489">
        <f>AF22+AH32</f>
        <v>0</v>
      </c>
      <c r="AI22" s="493"/>
      <c r="AJ22" s="489">
        <f>AH22+AJ34</f>
        <v>0</v>
      </c>
      <c r="AK22" s="493"/>
      <c r="AL22" s="489">
        <f>AJ22+AL36</f>
        <v>0</v>
      </c>
      <c r="AM22" s="493"/>
      <c r="AN22" s="489">
        <f>AL22+AN38</f>
        <v>0</v>
      </c>
      <c r="AO22" s="493"/>
      <c r="AP22" s="489">
        <f>AN22+AP40</f>
        <v>0</v>
      </c>
      <c r="AQ22" s="490"/>
    </row>
    <row r="23" spans="1:43" s="12" customFormat="1" ht="23.25" customHeight="1" thickBot="1">
      <c r="A23" s="499"/>
      <c r="B23" s="137">
        <f>$P$2+MROUND(ROUNDDOWN(V5*$I$2,-1),50)</f>
        <v>2400</v>
      </c>
      <c r="C23" s="260"/>
      <c r="D23" s="136">
        <f>B23-$P$2</f>
        <v>1100</v>
      </c>
      <c r="E23" s="261"/>
      <c r="F23" s="318">
        <f>IF((V6)&lt;=$X$2,$P$2,$P$2+MROUND(ROUNDDOWN((V6-$X$2)*$I$2,-1),50))</f>
        <v>1350</v>
      </c>
      <c r="G23" s="319"/>
      <c r="H23" s="318">
        <f>IF((V8)&lt;=$X$2,$P$2,$P$2+MROUND(ROUNDDOWN((V8-$X$2)*$I$2,-1),50))</f>
        <v>1300</v>
      </c>
      <c r="I23" s="321"/>
      <c r="J23" s="322">
        <f>IF((V10)&lt;=8,P2,P2+ROUND(INT(((V10-8)*I2)),-1))</f>
        <v>1300</v>
      </c>
      <c r="K23" s="176"/>
      <c r="L23" s="320">
        <f>IF((V12)&lt;=8,P2,P2+ROUND(INT(((V12-8)*I2)),-1))</f>
        <v>1300</v>
      </c>
      <c r="M23" s="183"/>
      <c r="N23" s="322">
        <f>IF((V14)&lt;=8,P2,P2+ROUND(INT(((V14-8)*I2)),-1))</f>
        <v>1300</v>
      </c>
      <c r="O23" s="326"/>
      <c r="P23" s="328">
        <f>IF((V16)&lt;=8,P2,P2+ROUND(INT(((V16-8)*I2)),-1))</f>
        <v>1300</v>
      </c>
      <c r="Q23" s="176"/>
      <c r="R23" s="322">
        <f>IF((V18)&lt;=8,P2,P2+ROUND(INT(((V18-8)*I2)),-1))</f>
        <v>1300</v>
      </c>
      <c r="S23" s="176"/>
      <c r="T23" s="322">
        <f>IF((V20)&lt;=8,P2,P2+ROUND(INT(((V20-8)*I2)),-1))</f>
        <v>1300</v>
      </c>
      <c r="U23" s="176"/>
      <c r="V23" s="502"/>
      <c r="W23" s="503"/>
      <c r="X23" s="504"/>
      <c r="Y23" s="496"/>
      <c r="Z23" s="491"/>
      <c r="AA23" s="494"/>
      <c r="AB23" s="491"/>
      <c r="AC23" s="494"/>
      <c r="AD23" s="491"/>
      <c r="AE23" s="494"/>
      <c r="AF23" s="491"/>
      <c r="AG23" s="494"/>
      <c r="AH23" s="491"/>
      <c r="AI23" s="494"/>
      <c r="AJ23" s="491"/>
      <c r="AK23" s="494"/>
      <c r="AL23" s="491"/>
      <c r="AM23" s="494"/>
      <c r="AN23" s="491"/>
      <c r="AO23" s="494"/>
      <c r="AP23" s="491"/>
      <c r="AQ23" s="492"/>
    </row>
    <row r="24" spans="1:43" s="12" customFormat="1" ht="23.25" hidden="1" customHeight="1">
      <c r="A24" s="497">
        <f>X24</f>
        <v>0</v>
      </c>
      <c r="B24" s="112"/>
      <c r="C24" s="113">
        <f>MROUND(ROUNDDOWN(B25*0.8,-1),50)</f>
        <v>1900</v>
      </c>
      <c r="D24" s="70"/>
      <c r="E24" s="71">
        <f>C24-$S$2</f>
        <v>850</v>
      </c>
      <c r="F24" s="114"/>
      <c r="G24" s="113">
        <f>MROUND(ROUNDDOWN(F25*0.8,-1),50)</f>
        <v>1100</v>
      </c>
      <c r="H24" s="34"/>
      <c r="I24" s="35">
        <f t="shared" ref="I24:Q26" si="22">ROUND(H25*0.8,-1)</f>
        <v>1040</v>
      </c>
      <c r="J24" s="34"/>
      <c r="K24" s="33">
        <f t="shared" si="22"/>
        <v>1040</v>
      </c>
      <c r="L24" s="34"/>
      <c r="M24" s="35">
        <f t="shared" si="22"/>
        <v>1040</v>
      </c>
      <c r="N24" s="34"/>
      <c r="O24" s="33">
        <f t="shared" si="22"/>
        <v>1040</v>
      </c>
      <c r="P24" s="34"/>
      <c r="Q24" s="33">
        <f t="shared" si="20"/>
        <v>1040</v>
      </c>
      <c r="R24" s="34"/>
      <c r="S24" s="33">
        <f t="shared" ref="S24:AG38" si="23">ROUND(R25*0.8,-1)</f>
        <v>1040</v>
      </c>
      <c r="T24" s="34"/>
      <c r="U24" s="33">
        <f t="shared" si="21"/>
        <v>1040</v>
      </c>
      <c r="V24" s="34"/>
      <c r="W24" s="33">
        <f t="shared" si="19"/>
        <v>1040</v>
      </c>
      <c r="X24" s="463"/>
      <c r="Y24" s="464"/>
      <c r="Z24" s="467"/>
      <c r="AA24" s="467"/>
      <c r="AB24" s="483">
        <f>Z24+AB26</f>
        <v>0</v>
      </c>
      <c r="AC24" s="484"/>
      <c r="AD24" s="483">
        <f>AB24+AD28</f>
        <v>0</v>
      </c>
      <c r="AE24" s="484"/>
      <c r="AF24" s="483">
        <f>AD24+AF30</f>
        <v>0</v>
      </c>
      <c r="AG24" s="484"/>
      <c r="AH24" s="483">
        <f>AF24+AH32</f>
        <v>0</v>
      </c>
      <c r="AI24" s="484"/>
      <c r="AJ24" s="483">
        <f>AH24+AJ34</f>
        <v>0</v>
      </c>
      <c r="AK24" s="484"/>
      <c r="AL24" s="483">
        <f>AJ24+AL36</f>
        <v>0</v>
      </c>
      <c r="AM24" s="484"/>
      <c r="AN24" s="483">
        <f>AL24+AN38</f>
        <v>0</v>
      </c>
      <c r="AO24" s="484"/>
      <c r="AP24" s="483">
        <f>AN24+AP40</f>
        <v>0</v>
      </c>
      <c r="AQ24" s="487"/>
    </row>
    <row r="25" spans="1:43" s="12" customFormat="1" ht="23.25" hidden="1" customHeight="1">
      <c r="A25" s="462"/>
      <c r="B25" s="106">
        <f>$P$2+MROUND(ROUNDDOWN(X5*$I$2,-1),50)</f>
        <v>2400</v>
      </c>
      <c r="C25" s="107"/>
      <c r="D25" s="48">
        <f>B25-$P$2</f>
        <v>1100</v>
      </c>
      <c r="E25" s="49"/>
      <c r="F25" s="109">
        <f>IF((X6)&lt;=$X$2,$P$2,$P$2+MROUND(ROUNDDOWN((X6-$X$2)*$I$2,-1),50))</f>
        <v>1350</v>
      </c>
      <c r="G25" s="110"/>
      <c r="H25" s="27">
        <f>IF((X8)&lt;=8,P2,P2+ROUND(INT(((X8-8)*I2)),-1))</f>
        <v>1300</v>
      </c>
      <c r="I25" s="28"/>
      <c r="J25" s="30">
        <f>IF((X10)&lt;=8,P2,P2+ROUND(INT(((X10-8)*I2)),-1))</f>
        <v>1300</v>
      </c>
      <c r="K25" s="24"/>
      <c r="L25" s="27">
        <f>IF((X12)&lt;=8,P2,P2+ROUND(INT(((X12-8)*I2)),-1))</f>
        <v>1300</v>
      </c>
      <c r="M25" s="28"/>
      <c r="N25" s="30">
        <f>IF((X14)&lt;=8,P2,P2+ROUND(INT(((X14-8)*I2)),-1))</f>
        <v>1300</v>
      </c>
      <c r="O25" s="24"/>
      <c r="P25" s="30">
        <f>IF((X16)&lt;=8,P2,P2+ROUND(INT(((X16-8)*I2)),-1))</f>
        <v>1300</v>
      </c>
      <c r="Q25" s="24"/>
      <c r="R25" s="30">
        <f>IF((X18)&lt;=8,P2,P2+ROUND(INT(((X18-8)*I2)),-1))</f>
        <v>1300</v>
      </c>
      <c r="S25" s="24"/>
      <c r="T25" s="30">
        <f>IF((X20)&lt;=8,P2,P2+ROUND(INT(((X20-8)*I2)),-1))</f>
        <v>1300</v>
      </c>
      <c r="U25" s="24"/>
      <c r="V25" s="30">
        <f>IF((X22)&lt;=8,P2,P2+ROUND(INT(((X22-8)*I2)),-1))</f>
        <v>1300</v>
      </c>
      <c r="W25" s="24"/>
      <c r="X25" s="465"/>
      <c r="Y25" s="466"/>
      <c r="Z25" s="467"/>
      <c r="AA25" s="467"/>
      <c r="AB25" s="485"/>
      <c r="AC25" s="486"/>
      <c r="AD25" s="485"/>
      <c r="AE25" s="486"/>
      <c r="AF25" s="485"/>
      <c r="AG25" s="486"/>
      <c r="AH25" s="485"/>
      <c r="AI25" s="486"/>
      <c r="AJ25" s="485"/>
      <c r="AK25" s="486"/>
      <c r="AL25" s="485"/>
      <c r="AM25" s="486"/>
      <c r="AN25" s="485"/>
      <c r="AO25" s="486"/>
      <c r="AP25" s="485"/>
      <c r="AQ25" s="488"/>
    </row>
    <row r="26" spans="1:43" s="12" customFormat="1" ht="23.25" hidden="1" customHeight="1">
      <c r="A26" s="461">
        <f>Z26</f>
        <v>0</v>
      </c>
      <c r="B26" s="104"/>
      <c r="C26" s="105">
        <f>MROUND(ROUNDDOWN(B27*0.8,-1),50)</f>
        <v>1900</v>
      </c>
      <c r="D26" s="46"/>
      <c r="E26" s="47">
        <f>C26-$S$2</f>
        <v>850</v>
      </c>
      <c r="F26" s="108"/>
      <c r="G26" s="105">
        <f>MROUND(ROUNDDOWN(F27*0.8,-1),50)</f>
        <v>1100</v>
      </c>
      <c r="H26" s="25"/>
      <c r="I26" s="26">
        <f t="shared" ref="I26:Q28" si="24">ROUND(H27*0.8,-1)</f>
        <v>1040</v>
      </c>
      <c r="J26" s="25"/>
      <c r="K26" s="22">
        <f t="shared" si="24"/>
        <v>1040</v>
      </c>
      <c r="L26" s="25"/>
      <c r="M26" s="26">
        <f t="shared" si="24"/>
        <v>1040</v>
      </c>
      <c r="N26" s="25"/>
      <c r="O26" s="22">
        <f t="shared" si="24"/>
        <v>1040</v>
      </c>
      <c r="P26" s="25"/>
      <c r="Q26" s="22">
        <f t="shared" si="22"/>
        <v>1040</v>
      </c>
      <c r="R26" s="25"/>
      <c r="S26" s="22">
        <f t="shared" ref="S26:AG40" si="25">ROUND(R27*0.8,-1)</f>
        <v>1040</v>
      </c>
      <c r="T26" s="25"/>
      <c r="U26" s="22">
        <f t="shared" si="23"/>
        <v>1040</v>
      </c>
      <c r="V26" s="25"/>
      <c r="W26" s="22">
        <f t="shared" si="21"/>
        <v>1040</v>
      </c>
      <c r="X26" s="25"/>
      <c r="Y26" s="22">
        <f t="shared" si="19"/>
        <v>1040</v>
      </c>
      <c r="Z26" s="479"/>
      <c r="AA26" s="480"/>
      <c r="AB26" s="467"/>
      <c r="AC26" s="467"/>
      <c r="AD26" s="489">
        <f>AB26+AD28</f>
        <v>0</v>
      </c>
      <c r="AE26" s="493"/>
      <c r="AF26" s="489">
        <f>AD26+AF30</f>
        <v>0</v>
      </c>
      <c r="AG26" s="493"/>
      <c r="AH26" s="489">
        <f>AF26+AH32</f>
        <v>0</v>
      </c>
      <c r="AI26" s="493"/>
      <c r="AJ26" s="489">
        <f>AH26+AJ34</f>
        <v>0</v>
      </c>
      <c r="AK26" s="493"/>
      <c r="AL26" s="489">
        <f>AJ26+AL36</f>
        <v>0</v>
      </c>
      <c r="AM26" s="493"/>
      <c r="AN26" s="489">
        <f>AL26+AN38</f>
        <v>0</v>
      </c>
      <c r="AO26" s="493"/>
      <c r="AP26" s="489">
        <f>AN26+AP40</f>
        <v>0</v>
      </c>
      <c r="AQ26" s="490"/>
    </row>
    <row r="27" spans="1:43" s="12" customFormat="1" ht="23.25" hidden="1" customHeight="1">
      <c r="A27" s="462"/>
      <c r="B27" s="106">
        <f>$P$2+MROUND(ROUNDDOWN(Z5*$I$2,-1),50)</f>
        <v>2400</v>
      </c>
      <c r="C27" s="107"/>
      <c r="D27" s="48">
        <f>B27-$P$2</f>
        <v>1100</v>
      </c>
      <c r="E27" s="49"/>
      <c r="F27" s="109">
        <f>IF((Z6)&lt;=$X$2,$P$2,$P$2+MROUND(ROUNDDOWN((Z6-$X$2)*$I$2,-1),50))</f>
        <v>1350</v>
      </c>
      <c r="G27" s="110"/>
      <c r="H27" s="27">
        <f>IF((Z8)&lt;=8,P2,P2+ROUND(INT(((Z8-8)*I2)),-1))</f>
        <v>1300</v>
      </c>
      <c r="I27" s="28"/>
      <c r="J27" s="30">
        <f>IF((Z10)&lt;=8,P2,P2+ROUND(INT(((Z10-8)*I2)),-1))</f>
        <v>1300</v>
      </c>
      <c r="K27" s="24"/>
      <c r="L27" s="27">
        <f>IF((Z12)&lt;=8,P2,P2+ROUND(INT(((Z12-8)*I2)),-1))</f>
        <v>1300</v>
      </c>
      <c r="M27" s="28"/>
      <c r="N27" s="30">
        <f>IF((Z14)&lt;=8,P2,P2+ROUND(INT(((Z14-8)*I2)),-1))</f>
        <v>1300</v>
      </c>
      <c r="O27" s="24"/>
      <c r="P27" s="30">
        <f>IF((Z16)&lt;=8,P2,P2+ROUND(INT(((Z16-8)*I2)),-1))</f>
        <v>1300</v>
      </c>
      <c r="Q27" s="24"/>
      <c r="R27" s="30">
        <f>IF((Z18)&lt;=8,P2,P2+ROUND(INT(((Z18-8)*I2)),-1))</f>
        <v>1300</v>
      </c>
      <c r="S27" s="24"/>
      <c r="T27" s="30">
        <f>IF((Z20)&lt;=8,P2,P2+ROUND(INT(((Z20-8)*I2)),-1))</f>
        <v>1300</v>
      </c>
      <c r="U27" s="24"/>
      <c r="V27" s="30">
        <f>IF((Z22)&lt;=8,P2,P2+ROUND(INT(((Z22-8)*I2)),-1))</f>
        <v>1300</v>
      </c>
      <c r="W27" s="24"/>
      <c r="X27" s="30">
        <f>IF((Z24)&lt;=8,P2,P2+ROUND(INT(((Z24-8)*I2)),-1))</f>
        <v>1300</v>
      </c>
      <c r="Y27" s="24"/>
      <c r="Z27" s="481"/>
      <c r="AA27" s="482"/>
      <c r="AB27" s="467"/>
      <c r="AC27" s="467"/>
      <c r="AD27" s="491"/>
      <c r="AE27" s="494"/>
      <c r="AF27" s="491"/>
      <c r="AG27" s="494"/>
      <c r="AH27" s="491"/>
      <c r="AI27" s="494"/>
      <c r="AJ27" s="491"/>
      <c r="AK27" s="494"/>
      <c r="AL27" s="491"/>
      <c r="AM27" s="494"/>
      <c r="AN27" s="491"/>
      <c r="AO27" s="494"/>
      <c r="AP27" s="491"/>
      <c r="AQ27" s="492"/>
    </row>
    <row r="28" spans="1:43" s="12" customFormat="1" ht="23.25" hidden="1" customHeight="1">
      <c r="A28" s="461">
        <f>AB28</f>
        <v>0</v>
      </c>
      <c r="B28" s="104"/>
      <c r="C28" s="105">
        <f>MROUND(ROUNDDOWN(B29*0.8,-1),50)</f>
        <v>1900</v>
      </c>
      <c r="D28" s="46"/>
      <c r="E28" s="47">
        <f>C28-$S$2</f>
        <v>850</v>
      </c>
      <c r="F28" s="108"/>
      <c r="G28" s="105">
        <f>MROUND(ROUNDDOWN(F29*0.8,-1),50)</f>
        <v>1100</v>
      </c>
      <c r="H28" s="25"/>
      <c r="I28" s="26">
        <f t="shared" ref="I28:Q30" si="26">ROUND(H29*0.8,-1)</f>
        <v>1040</v>
      </c>
      <c r="J28" s="25"/>
      <c r="K28" s="22">
        <f t="shared" si="26"/>
        <v>1040</v>
      </c>
      <c r="L28" s="25"/>
      <c r="M28" s="26">
        <f t="shared" si="26"/>
        <v>1040</v>
      </c>
      <c r="N28" s="25"/>
      <c r="O28" s="22">
        <f t="shared" si="26"/>
        <v>1040</v>
      </c>
      <c r="P28" s="25"/>
      <c r="Q28" s="22">
        <f t="shared" si="24"/>
        <v>1040</v>
      </c>
      <c r="R28" s="25"/>
      <c r="S28" s="22">
        <f t="shared" ref="S28:AG42" si="27">ROUND(R29*0.8,-1)</f>
        <v>1040</v>
      </c>
      <c r="T28" s="25"/>
      <c r="U28" s="22">
        <f t="shared" si="25"/>
        <v>1040</v>
      </c>
      <c r="V28" s="25"/>
      <c r="W28" s="22">
        <f t="shared" si="23"/>
        <v>1040</v>
      </c>
      <c r="X28" s="25"/>
      <c r="Y28" s="22">
        <f t="shared" si="21"/>
        <v>1040</v>
      </c>
      <c r="Z28" s="25"/>
      <c r="AA28" s="22">
        <f t="shared" si="19"/>
        <v>1040</v>
      </c>
      <c r="AB28" s="463"/>
      <c r="AC28" s="464"/>
      <c r="AD28" s="467"/>
      <c r="AE28" s="496"/>
      <c r="AF28" s="483">
        <f>AD28+AF30</f>
        <v>0</v>
      </c>
      <c r="AG28" s="484"/>
      <c r="AH28" s="483">
        <f>AF28+AH32</f>
        <v>0</v>
      </c>
      <c r="AI28" s="484"/>
      <c r="AJ28" s="483">
        <f>AH28+AJ34</f>
        <v>0</v>
      </c>
      <c r="AK28" s="484"/>
      <c r="AL28" s="483">
        <f>AJ28+AL36</f>
        <v>0</v>
      </c>
      <c r="AM28" s="484"/>
      <c r="AN28" s="483">
        <f>AL28+AN38</f>
        <v>0</v>
      </c>
      <c r="AO28" s="484"/>
      <c r="AP28" s="483">
        <f>AN28+AP40</f>
        <v>0</v>
      </c>
      <c r="AQ28" s="487"/>
    </row>
    <row r="29" spans="1:43" s="12" customFormat="1" ht="23.25" hidden="1" customHeight="1">
      <c r="A29" s="462"/>
      <c r="B29" s="106">
        <f>$P$2+MROUND(ROUNDDOWN(AB5*$I$2,-1),50)</f>
        <v>2400</v>
      </c>
      <c r="C29" s="107"/>
      <c r="D29" s="48">
        <f>B29-$P$2</f>
        <v>1100</v>
      </c>
      <c r="E29" s="49"/>
      <c r="F29" s="109">
        <f>IF((AB6)&lt;=$X$2,$P$2,$P$2+MROUND(ROUNDDOWN((AB6-$X$2)*$I$2,-1),50))</f>
        <v>1350</v>
      </c>
      <c r="G29" s="110"/>
      <c r="H29" s="27">
        <f>IF((AB8)&lt;=8,P2,P2+ROUND(INT(((AB8-8)*I2)),-1))</f>
        <v>1300</v>
      </c>
      <c r="I29" s="28"/>
      <c r="J29" s="30">
        <f>IF((AB10)&lt;=8,P2,P2+ROUND(INT(((AB10-8)*I2)),-1))</f>
        <v>1300</v>
      </c>
      <c r="K29" s="24"/>
      <c r="L29" s="27">
        <f>IF((AB12)&lt;=8,P2,P2+ROUND(INT(((AB12-8)*I2)),-1))</f>
        <v>1300</v>
      </c>
      <c r="M29" s="28"/>
      <c r="N29" s="30">
        <f>IF((AB14)&lt;=8,P2,P2+ROUND(INT(((AB14-8)*I2)),-1))</f>
        <v>1300</v>
      </c>
      <c r="O29" s="24"/>
      <c r="P29" s="30">
        <f>IF((AB16)&lt;=8,P2,P2+ROUND(INT(((AB16-8)*I2)),-1))</f>
        <v>1300</v>
      </c>
      <c r="Q29" s="24"/>
      <c r="R29" s="30">
        <f>IF((AB18)&lt;=8,P2,P2+ROUND(INT(((AB18-8)*I2)),-1))</f>
        <v>1300</v>
      </c>
      <c r="S29" s="24"/>
      <c r="T29" s="30">
        <f>IF((AB20)&lt;=8,P2,P2+ROUND(INT(((AB20-8)*I2)),-1))</f>
        <v>1300</v>
      </c>
      <c r="U29" s="24"/>
      <c r="V29" s="30">
        <f>IF((AB22)&lt;=8,P2,P2+ROUND(INT(((AB22-8)*I2)),-1))</f>
        <v>1300</v>
      </c>
      <c r="W29" s="24"/>
      <c r="X29" s="30">
        <f>IF((AB24)&lt;=8,P2,P2+ROUND(INT(((AB24-8)*I2)),-1))</f>
        <v>1300</v>
      </c>
      <c r="Y29" s="24"/>
      <c r="Z29" s="30">
        <f>IF((AB26)&lt;=8,P2,P2+ROUND(INT(((AB26-8)*I2)),-1))</f>
        <v>1300</v>
      </c>
      <c r="AA29" s="24"/>
      <c r="AB29" s="465"/>
      <c r="AC29" s="466"/>
      <c r="AD29" s="467"/>
      <c r="AE29" s="496"/>
      <c r="AF29" s="485"/>
      <c r="AG29" s="486"/>
      <c r="AH29" s="485"/>
      <c r="AI29" s="486"/>
      <c r="AJ29" s="485"/>
      <c r="AK29" s="486"/>
      <c r="AL29" s="485"/>
      <c r="AM29" s="486"/>
      <c r="AN29" s="485"/>
      <c r="AO29" s="486"/>
      <c r="AP29" s="485"/>
      <c r="AQ29" s="488"/>
    </row>
    <row r="30" spans="1:43" s="12" customFormat="1" ht="23.25" hidden="1" customHeight="1">
      <c r="A30" s="461">
        <f>AD30</f>
        <v>0</v>
      </c>
      <c r="B30" s="104"/>
      <c r="C30" s="105">
        <f>MROUND(ROUNDDOWN(B31*0.8,-1),50)</f>
        <v>1900</v>
      </c>
      <c r="D30" s="46"/>
      <c r="E30" s="47">
        <f>C30-$S$2</f>
        <v>850</v>
      </c>
      <c r="F30" s="108"/>
      <c r="G30" s="105">
        <f>MROUND(ROUNDDOWN(F31*0.8,-1),50)</f>
        <v>1100</v>
      </c>
      <c r="H30" s="25"/>
      <c r="I30" s="26">
        <f t="shared" ref="I30:Q32" si="28">ROUND(H31*0.8,-1)</f>
        <v>1040</v>
      </c>
      <c r="J30" s="25"/>
      <c r="K30" s="22">
        <f t="shared" si="28"/>
        <v>1040</v>
      </c>
      <c r="L30" s="25"/>
      <c r="M30" s="26">
        <f t="shared" si="28"/>
        <v>1040</v>
      </c>
      <c r="N30" s="25"/>
      <c r="O30" s="22">
        <f t="shared" si="28"/>
        <v>1040</v>
      </c>
      <c r="P30" s="25"/>
      <c r="Q30" s="22">
        <f t="shared" si="26"/>
        <v>1040</v>
      </c>
      <c r="R30" s="25"/>
      <c r="S30" s="22">
        <f t="shared" ref="S30:AE42" si="29">ROUND(R31*0.8,-1)</f>
        <v>1040</v>
      </c>
      <c r="T30" s="25"/>
      <c r="U30" s="22">
        <f t="shared" si="27"/>
        <v>1040</v>
      </c>
      <c r="V30" s="25"/>
      <c r="W30" s="22">
        <f t="shared" si="25"/>
        <v>1040</v>
      </c>
      <c r="X30" s="25"/>
      <c r="Y30" s="22">
        <f t="shared" si="23"/>
        <v>1040</v>
      </c>
      <c r="Z30" s="25"/>
      <c r="AA30" s="22">
        <f t="shared" si="21"/>
        <v>1040</v>
      </c>
      <c r="AB30" s="14"/>
      <c r="AC30" s="11">
        <f t="shared" si="19"/>
        <v>1040</v>
      </c>
      <c r="AD30" s="463"/>
      <c r="AE30" s="464"/>
      <c r="AF30" s="495"/>
      <c r="AG30" s="495"/>
      <c r="AH30" s="489">
        <f>AF30+AH32</f>
        <v>0</v>
      </c>
      <c r="AI30" s="493"/>
      <c r="AJ30" s="489">
        <f>AH30+AJ34</f>
        <v>0</v>
      </c>
      <c r="AK30" s="493"/>
      <c r="AL30" s="489">
        <f>AJ30+AL36</f>
        <v>0</v>
      </c>
      <c r="AM30" s="493"/>
      <c r="AN30" s="489">
        <f>AL30+AN38</f>
        <v>0</v>
      </c>
      <c r="AO30" s="493"/>
      <c r="AP30" s="489">
        <f>AN30+AP40</f>
        <v>0</v>
      </c>
      <c r="AQ30" s="490"/>
    </row>
    <row r="31" spans="1:43" s="12" customFormat="1" ht="23.25" hidden="1" customHeight="1">
      <c r="A31" s="462"/>
      <c r="B31" s="106">
        <f>$P$2+MROUND(ROUNDDOWN(AD5*$I$2,-1),50)</f>
        <v>2400</v>
      </c>
      <c r="C31" s="107"/>
      <c r="D31" s="48">
        <f>B31-$P$2</f>
        <v>1100</v>
      </c>
      <c r="E31" s="49"/>
      <c r="F31" s="109">
        <f>IF((AD6)&lt;=$X$2,$P$2,$P$2+MROUND(ROUNDDOWN((AD6-$X$2)*$I$2,-1),50))</f>
        <v>1350</v>
      </c>
      <c r="G31" s="110"/>
      <c r="H31" s="27">
        <f>IF((AD8)&lt;=8,P2,P2+ROUND(INT(((AD8-8)*I2)),-1))</f>
        <v>1300</v>
      </c>
      <c r="I31" s="28"/>
      <c r="J31" s="30">
        <f>IF((AD10)&lt;=8,P2,P2+ROUND(INT(((AD10-8)*I2)),-1))</f>
        <v>1300</v>
      </c>
      <c r="K31" s="24"/>
      <c r="L31" s="27">
        <f>IF((AD12)&lt;=8,P2,P2+ROUND(INT(((AD12-8)*I2)),-1))</f>
        <v>1300</v>
      </c>
      <c r="M31" s="28"/>
      <c r="N31" s="30">
        <f>IF((AD14)&lt;=8,P2,P2+ROUND(INT(((AD14-8)*I2)),-1))</f>
        <v>1300</v>
      </c>
      <c r="O31" s="24"/>
      <c r="P31" s="30">
        <f>IF((AD16)&lt;=8,P2,P2+ROUND(INT(((AD16-8)*I2)),-1))</f>
        <v>1300</v>
      </c>
      <c r="Q31" s="24"/>
      <c r="R31" s="30">
        <f>IF((AD18)&lt;=8,P2,P2+ROUND(INT(((AD18-8)*I2)),-1))</f>
        <v>1300</v>
      </c>
      <c r="S31" s="24"/>
      <c r="T31" s="30">
        <f>IF((AD20)&lt;=8,P2,P2+ROUND(INT(((AD20-8)*I2)),-1))</f>
        <v>1300</v>
      </c>
      <c r="U31" s="24"/>
      <c r="V31" s="30">
        <f>IF((AD22)&lt;=8,P2,P2+ROUND(INT(((AD22-8)*I2)),-1))</f>
        <v>1300</v>
      </c>
      <c r="W31" s="24"/>
      <c r="X31" s="30">
        <f>IF((AD24)&lt;=8,P2,P2+ROUND(INT(((AD24-8)*I2)),-1))</f>
        <v>1300</v>
      </c>
      <c r="Y31" s="24"/>
      <c r="Z31" s="30">
        <f>IF((AD26)&lt;=8,P2,P2+ROUND(INT(((AD26-8)*I2)),-1))</f>
        <v>1300</v>
      </c>
      <c r="AA31" s="24"/>
      <c r="AB31" s="17">
        <f>IF((AD28)&lt;=8,P2,P2+ROUND(INT(((AD28-8)*I2)),-1))</f>
        <v>1300</v>
      </c>
      <c r="AC31" s="13"/>
      <c r="AD31" s="465"/>
      <c r="AE31" s="466"/>
      <c r="AF31" s="467"/>
      <c r="AG31" s="467"/>
      <c r="AH31" s="491"/>
      <c r="AI31" s="494"/>
      <c r="AJ31" s="491"/>
      <c r="AK31" s="494"/>
      <c r="AL31" s="491"/>
      <c r="AM31" s="494"/>
      <c r="AN31" s="491"/>
      <c r="AO31" s="494"/>
      <c r="AP31" s="491"/>
      <c r="AQ31" s="492"/>
    </row>
    <row r="32" spans="1:43" s="12" customFormat="1" ht="23.25" hidden="1" customHeight="1">
      <c r="A32" s="461">
        <f>AF32</f>
        <v>0</v>
      </c>
      <c r="B32" s="104"/>
      <c r="C32" s="105">
        <f>MROUND(ROUNDDOWN(B33*0.8,-1),50)</f>
        <v>1900</v>
      </c>
      <c r="D32" s="46"/>
      <c r="E32" s="47">
        <f>C32-$S$2</f>
        <v>850</v>
      </c>
      <c r="F32" s="108"/>
      <c r="G32" s="105">
        <f>MROUND(ROUNDDOWN(F33*0.8,-1),50)</f>
        <v>1100</v>
      </c>
      <c r="H32" s="25"/>
      <c r="I32" s="26">
        <f t="shared" ref="I32:Q34" si="30">ROUND(H33*0.8,-1)</f>
        <v>1040</v>
      </c>
      <c r="J32" s="25"/>
      <c r="K32" s="22">
        <f t="shared" si="30"/>
        <v>1040</v>
      </c>
      <c r="L32" s="25"/>
      <c r="M32" s="26">
        <f t="shared" si="30"/>
        <v>1040</v>
      </c>
      <c r="N32" s="25"/>
      <c r="O32" s="22">
        <f t="shared" si="30"/>
        <v>1040</v>
      </c>
      <c r="P32" s="25"/>
      <c r="Q32" s="22">
        <f t="shared" si="28"/>
        <v>1040</v>
      </c>
      <c r="R32" s="25"/>
      <c r="S32" s="22">
        <f t="shared" ref="S32:AC42" si="31">ROUND(R33*0.8,-1)</f>
        <v>1040</v>
      </c>
      <c r="T32" s="25"/>
      <c r="U32" s="22">
        <f t="shared" si="29"/>
        <v>1040</v>
      </c>
      <c r="V32" s="25"/>
      <c r="W32" s="22">
        <f t="shared" si="27"/>
        <v>1040</v>
      </c>
      <c r="X32" s="25"/>
      <c r="Y32" s="22">
        <f t="shared" si="25"/>
        <v>1040</v>
      </c>
      <c r="Z32" s="25"/>
      <c r="AA32" s="22">
        <f t="shared" si="23"/>
        <v>1040</v>
      </c>
      <c r="AB32" s="14"/>
      <c r="AC32" s="11">
        <f t="shared" si="21"/>
        <v>1040</v>
      </c>
      <c r="AD32" s="14"/>
      <c r="AE32" s="11">
        <f t="shared" si="19"/>
        <v>1040</v>
      </c>
      <c r="AF32" s="463"/>
      <c r="AG32" s="464"/>
      <c r="AH32" s="467"/>
      <c r="AI32" s="467"/>
      <c r="AJ32" s="483">
        <f>AH32+AJ34</f>
        <v>0</v>
      </c>
      <c r="AK32" s="484"/>
      <c r="AL32" s="483">
        <f>AJ32+AL36</f>
        <v>0</v>
      </c>
      <c r="AM32" s="484"/>
      <c r="AN32" s="483">
        <f>AL32+AN38</f>
        <v>0</v>
      </c>
      <c r="AO32" s="484"/>
      <c r="AP32" s="483">
        <f>AN32+AP40</f>
        <v>0</v>
      </c>
      <c r="AQ32" s="487"/>
    </row>
    <row r="33" spans="1:43" s="12" customFormat="1" ht="23.25" hidden="1" customHeight="1">
      <c r="A33" s="462"/>
      <c r="B33" s="106">
        <f>$P$2+MROUND(ROUNDDOWN(AF5*$I$2,-1),50)</f>
        <v>2400</v>
      </c>
      <c r="C33" s="107"/>
      <c r="D33" s="48">
        <f>B33-$P$2</f>
        <v>1100</v>
      </c>
      <c r="E33" s="49"/>
      <c r="F33" s="109">
        <f>IF((AF6)&lt;=$X$2,$P$2,$P$2+MROUND(ROUNDDOWN((AF6-$X$2)*$I$2,-1),50))</f>
        <v>1350</v>
      </c>
      <c r="G33" s="110"/>
      <c r="H33" s="27">
        <f>IF((AF8)&lt;=8,P2,P2+ROUND(INT(((AF8-8)*I2)),-1))</f>
        <v>1300</v>
      </c>
      <c r="I33" s="28"/>
      <c r="J33" s="30">
        <f>IF((AF10)&lt;=8,P2,P2+ROUND(INT(((AF10-8)*I2)),-1))</f>
        <v>1300</v>
      </c>
      <c r="K33" s="24"/>
      <c r="L33" s="27">
        <f>IF((AF12)&lt;=8,P2,P2+ROUND(INT(((AF12-8)*I2)),-1))</f>
        <v>1300</v>
      </c>
      <c r="M33" s="28"/>
      <c r="N33" s="30">
        <f>IF((AF14)&lt;=8,P2,P2+ROUND(INT(((AF14-8)*I2)),-1))</f>
        <v>1300</v>
      </c>
      <c r="O33" s="24"/>
      <c r="P33" s="30">
        <f>IF((AF16)&lt;=8,P2,P2+ROUND(INT(((AF16-8)*I2)),-1))</f>
        <v>1300</v>
      </c>
      <c r="Q33" s="24"/>
      <c r="R33" s="30">
        <f>IF((AF18)&lt;=8,P2,P2+ROUND(INT(((AF18-8)*I2)),-1))</f>
        <v>1300</v>
      </c>
      <c r="S33" s="24"/>
      <c r="T33" s="30">
        <f>IF((AF20)&lt;=8,P2,P2+ROUND(INT(((AF20-8)*I2)),-1))</f>
        <v>1300</v>
      </c>
      <c r="U33" s="24"/>
      <c r="V33" s="30">
        <f>IF((AF22)&lt;=8,P2,P2+ROUND(INT(((AF22-8)*I2)),-1))</f>
        <v>1300</v>
      </c>
      <c r="W33" s="24"/>
      <c r="X33" s="30">
        <f>IF((AF24)&lt;=8,P2,P2+ROUND(INT(((AF24-8)*I2)),-1))</f>
        <v>1300</v>
      </c>
      <c r="Y33" s="24"/>
      <c r="Z33" s="30">
        <f>IF((AF26)&lt;=8,P2,P2+ROUND(INT(((AF26-8)*I2)),-1))</f>
        <v>1300</v>
      </c>
      <c r="AA33" s="24"/>
      <c r="AB33" s="17">
        <f>IF((AF28)&lt;=8,P2,P2+ROUND(INT(((AF28-8)*I2)),-1))</f>
        <v>1300</v>
      </c>
      <c r="AC33" s="24"/>
      <c r="AD33" s="30">
        <f>IF((AF30)&lt;=8,P2,P2+ROUND(INT(((AF30-8)*I2)),-1))</f>
        <v>1300</v>
      </c>
      <c r="AE33" s="24"/>
      <c r="AF33" s="465"/>
      <c r="AG33" s="466"/>
      <c r="AH33" s="467"/>
      <c r="AI33" s="467"/>
      <c r="AJ33" s="485"/>
      <c r="AK33" s="486"/>
      <c r="AL33" s="485"/>
      <c r="AM33" s="486"/>
      <c r="AN33" s="485"/>
      <c r="AO33" s="486"/>
      <c r="AP33" s="485"/>
      <c r="AQ33" s="488"/>
    </row>
    <row r="34" spans="1:43" s="12" customFormat="1" ht="27" hidden="1" customHeight="1">
      <c r="A34" s="461">
        <f>AH34</f>
        <v>0</v>
      </c>
      <c r="B34" s="104"/>
      <c r="C34" s="105">
        <f>MROUND(ROUNDDOWN(B35*0.8,-1),50)</f>
        <v>1900</v>
      </c>
      <c r="D34" s="46"/>
      <c r="E34" s="47">
        <f>C34-$S$2</f>
        <v>850</v>
      </c>
      <c r="F34" s="108"/>
      <c r="G34" s="105">
        <f>MROUND(ROUNDDOWN(F35*0.8,-1),50)</f>
        <v>1100</v>
      </c>
      <c r="H34" s="25"/>
      <c r="I34" s="26">
        <f t="shared" ref="I34:Q36" si="32">ROUND(H35*0.8,-1)</f>
        <v>1040</v>
      </c>
      <c r="J34" s="25"/>
      <c r="K34" s="22">
        <f t="shared" si="32"/>
        <v>1040</v>
      </c>
      <c r="L34" s="25"/>
      <c r="M34" s="26">
        <f t="shared" si="32"/>
        <v>1040</v>
      </c>
      <c r="N34" s="25"/>
      <c r="O34" s="22">
        <f t="shared" si="32"/>
        <v>1040</v>
      </c>
      <c r="P34" s="25"/>
      <c r="Q34" s="22">
        <f t="shared" si="30"/>
        <v>1040</v>
      </c>
      <c r="R34" s="25"/>
      <c r="S34" s="22">
        <f t="shared" ref="S34:AA42" si="33">ROUND(R35*0.8,-1)</f>
        <v>1040</v>
      </c>
      <c r="T34" s="25"/>
      <c r="U34" s="22">
        <f t="shared" si="31"/>
        <v>1040</v>
      </c>
      <c r="V34" s="25"/>
      <c r="W34" s="22">
        <f t="shared" si="29"/>
        <v>1040</v>
      </c>
      <c r="X34" s="25"/>
      <c r="Y34" s="22">
        <f t="shared" si="27"/>
        <v>1040</v>
      </c>
      <c r="Z34" s="25"/>
      <c r="AA34" s="22">
        <f t="shared" si="25"/>
        <v>1040</v>
      </c>
      <c r="AB34" s="14"/>
      <c r="AC34" s="22">
        <f t="shared" si="23"/>
        <v>1040</v>
      </c>
      <c r="AD34" s="25"/>
      <c r="AE34" s="22">
        <f t="shared" si="21"/>
        <v>1040</v>
      </c>
      <c r="AF34" s="14"/>
      <c r="AG34" s="11">
        <f t="shared" si="19"/>
        <v>1040</v>
      </c>
      <c r="AH34" s="463"/>
      <c r="AI34" s="464"/>
      <c r="AJ34" s="467"/>
      <c r="AK34" s="467"/>
      <c r="AL34" s="489">
        <f>AJ34+AL36</f>
        <v>0</v>
      </c>
      <c r="AM34" s="493"/>
      <c r="AN34" s="489">
        <f>AL34+AN38</f>
        <v>0</v>
      </c>
      <c r="AO34" s="493"/>
      <c r="AP34" s="489">
        <f>AN34+AP40</f>
        <v>0</v>
      </c>
      <c r="AQ34" s="490"/>
    </row>
    <row r="35" spans="1:43" s="12" customFormat="1" ht="27" hidden="1" customHeight="1">
      <c r="A35" s="462"/>
      <c r="B35" s="106">
        <f>$P$2+MROUND(ROUNDDOWN(AH5*$I$2,-1),50)</f>
        <v>2400</v>
      </c>
      <c r="C35" s="107"/>
      <c r="D35" s="48">
        <f>B35-$P$2</f>
        <v>1100</v>
      </c>
      <c r="E35" s="49"/>
      <c r="F35" s="109">
        <f>IF((AH6)&lt;=$X$2,$P$2,$P$2+MROUND(ROUNDDOWN((AH6-$X$2)*$I$2,-1),50))</f>
        <v>1350</v>
      </c>
      <c r="G35" s="110"/>
      <c r="H35" s="27">
        <f>IF((AH8)&lt;=8,P2,P2+ROUND(INT(((AH8-8)*I2)),-1))</f>
        <v>1300</v>
      </c>
      <c r="I35" s="28"/>
      <c r="J35" s="30">
        <f>IF((AH10)&lt;=8,P2,P2+ROUND(INT(((AH10-8)*I2)),-1))</f>
        <v>1300</v>
      </c>
      <c r="K35" s="24"/>
      <c r="L35" s="27">
        <f>IF((AH12)&lt;=8,P2,P2+ROUND(INT(((AH12-8)*I2)),-1))</f>
        <v>1300</v>
      </c>
      <c r="M35" s="28"/>
      <c r="N35" s="30">
        <f>IF((AH14)&lt;=8,P2,P2+ROUND(INT(((AH14-8)*I2)),-1))</f>
        <v>1300</v>
      </c>
      <c r="O35" s="24"/>
      <c r="P35" s="30">
        <f>IF((AH16)&lt;=8,P2,P2+ROUND(INT(((AH16-8)*I2)),-1))</f>
        <v>1300</v>
      </c>
      <c r="Q35" s="24"/>
      <c r="R35" s="30">
        <f>IF((AH18)&lt;=8,P2,P2+ROUND(INT(((AH18-8)*I2)),-1))</f>
        <v>1300</v>
      </c>
      <c r="S35" s="24"/>
      <c r="T35" s="30">
        <f>IF((AH20)&lt;=8,P2,P2+ROUND(INT(((AH20-8)*I2)),-1))</f>
        <v>1300</v>
      </c>
      <c r="U35" s="24"/>
      <c r="V35" s="30">
        <f>IF((AH22)&lt;=8,P2,P2+ROUND(INT(((AH22-8)*I2)),-1))</f>
        <v>1300</v>
      </c>
      <c r="W35" s="24"/>
      <c r="X35" s="30">
        <f>IF((AH24)&lt;=8,P2,P2+ROUND(INT(((AH24-8)*I2)),-1))</f>
        <v>1300</v>
      </c>
      <c r="Y35" s="24"/>
      <c r="Z35" s="30">
        <f>IF((AH26)&lt;=8,P2,P2+ROUND(INT(((AH26-8)*I2)),-1))</f>
        <v>1300</v>
      </c>
      <c r="AA35" s="24"/>
      <c r="AB35" s="17">
        <f>IF((AH28)&lt;=8,P2,P2+ROUND(INT(((AH28-8)*I2)),-1))</f>
        <v>1300</v>
      </c>
      <c r="AC35" s="24"/>
      <c r="AD35" s="30">
        <f>IF((AH30)&lt;=8,P2,P2+ROUND(INT(((AH30-8)*I2)),-1))</f>
        <v>1300</v>
      </c>
      <c r="AE35" s="24"/>
      <c r="AF35" s="17">
        <f>IF((AH32)&lt;=8,P2,P2+ROUND(INT(((AH32-8)*I2)),-1))</f>
        <v>1300</v>
      </c>
      <c r="AG35" s="13"/>
      <c r="AH35" s="465"/>
      <c r="AI35" s="466"/>
      <c r="AJ35" s="467"/>
      <c r="AK35" s="467"/>
      <c r="AL35" s="491"/>
      <c r="AM35" s="494"/>
      <c r="AN35" s="491"/>
      <c r="AO35" s="494"/>
      <c r="AP35" s="491"/>
      <c r="AQ35" s="492"/>
    </row>
    <row r="36" spans="1:43" s="12" customFormat="1" ht="27" hidden="1" customHeight="1">
      <c r="A36" s="461">
        <f>AJ36</f>
        <v>0</v>
      </c>
      <c r="B36" s="104"/>
      <c r="C36" s="105">
        <f>MROUND(ROUNDDOWN(B37*0.8,-1),50)</f>
        <v>1900</v>
      </c>
      <c r="D36" s="46"/>
      <c r="E36" s="47">
        <f>C36-$S$2</f>
        <v>850</v>
      </c>
      <c r="F36" s="108"/>
      <c r="G36" s="105">
        <f>MROUND(ROUNDDOWN(F37*0.8,-1),50)</f>
        <v>1100</v>
      </c>
      <c r="H36" s="25"/>
      <c r="I36" s="26">
        <f t="shared" ref="I36:Q38" si="34">ROUND(H37*0.8,-1)</f>
        <v>1040</v>
      </c>
      <c r="J36" s="25"/>
      <c r="K36" s="22">
        <f t="shared" si="34"/>
        <v>1040</v>
      </c>
      <c r="L36" s="25"/>
      <c r="M36" s="26">
        <f t="shared" si="34"/>
        <v>1040</v>
      </c>
      <c r="N36" s="25"/>
      <c r="O36" s="22">
        <f t="shared" si="34"/>
        <v>1040</v>
      </c>
      <c r="P36" s="25"/>
      <c r="Q36" s="22">
        <f t="shared" si="32"/>
        <v>1040</v>
      </c>
      <c r="R36" s="25"/>
      <c r="S36" s="22">
        <f t="shared" ref="S36:Y42" si="35">ROUND(R37*0.8,-1)</f>
        <v>1040</v>
      </c>
      <c r="T36" s="25"/>
      <c r="U36" s="22">
        <f t="shared" si="33"/>
        <v>1040</v>
      </c>
      <c r="V36" s="25"/>
      <c r="W36" s="22">
        <f t="shared" si="31"/>
        <v>1040</v>
      </c>
      <c r="X36" s="25"/>
      <c r="Y36" s="22">
        <f t="shared" si="29"/>
        <v>1040</v>
      </c>
      <c r="Z36" s="25"/>
      <c r="AA36" s="22">
        <f t="shared" si="27"/>
        <v>1040</v>
      </c>
      <c r="AB36" s="14"/>
      <c r="AC36" s="22">
        <f t="shared" si="25"/>
        <v>1040</v>
      </c>
      <c r="AD36" s="25"/>
      <c r="AE36" s="22">
        <f t="shared" si="23"/>
        <v>1040</v>
      </c>
      <c r="AF36" s="25"/>
      <c r="AG36" s="22">
        <f t="shared" si="21"/>
        <v>1040</v>
      </c>
      <c r="AH36" s="25"/>
      <c r="AI36" s="22">
        <f t="shared" ref="AI36:AO42" si="36">ROUND(AH37*0.8,-1)</f>
        <v>1040</v>
      </c>
      <c r="AJ36" s="479"/>
      <c r="AK36" s="480"/>
      <c r="AL36" s="467"/>
      <c r="AM36" s="467"/>
      <c r="AN36" s="483">
        <f>AL36+AN38</f>
        <v>0</v>
      </c>
      <c r="AO36" s="484"/>
      <c r="AP36" s="483">
        <f>AN36+AP40</f>
        <v>0</v>
      </c>
      <c r="AQ36" s="487"/>
    </row>
    <row r="37" spans="1:43" s="12" customFormat="1" ht="27" hidden="1" customHeight="1">
      <c r="A37" s="462"/>
      <c r="B37" s="106">
        <f>$P$2+MROUND(ROUNDDOWN(AJ5*$I$2,-1),50)</f>
        <v>2400</v>
      </c>
      <c r="C37" s="107"/>
      <c r="D37" s="48">
        <f>B37-$P$2</f>
        <v>1100</v>
      </c>
      <c r="E37" s="49"/>
      <c r="F37" s="109">
        <f>IF((AJ6)&lt;=$X$2,$P$2,$P$2+MROUND(ROUNDDOWN((AJ6-$X$2)*$I$2,-1),50))</f>
        <v>1350</v>
      </c>
      <c r="G37" s="110"/>
      <c r="H37" s="27">
        <f>IF((AJ8)&lt;=8,P2,P2+ROUND(INT(((AJ8-8)*I2)),-1))</f>
        <v>1300</v>
      </c>
      <c r="I37" s="28"/>
      <c r="J37" s="30">
        <f>IF((AJ10)&lt;=8,P2,P2+ROUND(INT(((AJ10-8)*I2)),-1))</f>
        <v>1300</v>
      </c>
      <c r="K37" s="24"/>
      <c r="L37" s="27">
        <f>IF((AJ12)&lt;=8,P2,P2+ROUND(INT(((AJ12-8)*I2)),-1))</f>
        <v>1300</v>
      </c>
      <c r="M37" s="28"/>
      <c r="N37" s="30">
        <f>IF((AJ14)&lt;=8,P2,P2+ROUND(INT(((AJ14-8)*I2)),-1))</f>
        <v>1300</v>
      </c>
      <c r="O37" s="24"/>
      <c r="P37" s="30">
        <f>IF((AJ16)&lt;=8,P2,P2+ROUND(INT(((AJ16-8)*I2)),-1))</f>
        <v>1300</v>
      </c>
      <c r="Q37" s="24"/>
      <c r="R37" s="30">
        <f>IF((AJ18)&lt;=8,P2,P2+ROUND(INT(((AJ18-8)*I2)),-1))</f>
        <v>1300</v>
      </c>
      <c r="S37" s="24"/>
      <c r="T37" s="30">
        <f>IF((AJ20)&lt;=8,P2,P2+ROUND(INT(((AJ20-8)*I2)),-1))</f>
        <v>1300</v>
      </c>
      <c r="U37" s="24"/>
      <c r="V37" s="30">
        <f>IF((AJ22)&lt;=8,P2,P2+ROUND(INT(((AJ22-8)*I2)),-1))</f>
        <v>1300</v>
      </c>
      <c r="W37" s="24"/>
      <c r="X37" s="30">
        <f>IF((AJ24)&lt;=8,P2,P2+ROUND(INT(((AJ24-8)*I2)),-1))</f>
        <v>1300</v>
      </c>
      <c r="Y37" s="24"/>
      <c r="Z37" s="30">
        <f>IF((AJ26)&lt;=8,P2,P2+ROUND(INT(((AJ26-8)*I2)),-1))</f>
        <v>1300</v>
      </c>
      <c r="AA37" s="24"/>
      <c r="AB37" s="17">
        <f>IF((AJ28)&lt;=8,P2,P2+ROUND(INT(((AJ28-8)*I2)),-1))</f>
        <v>1300</v>
      </c>
      <c r="AC37" s="24"/>
      <c r="AD37" s="30">
        <f>IF((AJ30)&lt;=8,P2,P2+ROUND(INT(((AJ30-8)*I2)),-1))</f>
        <v>1300</v>
      </c>
      <c r="AE37" s="24"/>
      <c r="AF37" s="30">
        <f>IF((AJ32)&lt;=8,P2,P2+ROUND(INT(((AJ32-8)*I2)),-1))</f>
        <v>1300</v>
      </c>
      <c r="AG37" s="24"/>
      <c r="AH37" s="30">
        <f>IF((AJ34)&lt;=8,P2,P2+ROUND(INT(((AJ34-8)*I2)),-1))</f>
        <v>1300</v>
      </c>
      <c r="AI37" s="24"/>
      <c r="AJ37" s="481"/>
      <c r="AK37" s="482"/>
      <c r="AL37" s="467"/>
      <c r="AM37" s="467"/>
      <c r="AN37" s="485"/>
      <c r="AO37" s="486"/>
      <c r="AP37" s="485"/>
      <c r="AQ37" s="488"/>
    </row>
    <row r="38" spans="1:43" s="12" customFormat="1" ht="27" hidden="1" customHeight="1">
      <c r="A38" s="461">
        <f>AL38</f>
        <v>0</v>
      </c>
      <c r="B38" s="104"/>
      <c r="C38" s="105">
        <f>MROUND(ROUNDDOWN(B39*0.8,-1),50)</f>
        <v>1900</v>
      </c>
      <c r="D38" s="46"/>
      <c r="E38" s="47">
        <f>C38-$S$2</f>
        <v>850</v>
      </c>
      <c r="F38" s="108"/>
      <c r="G38" s="105">
        <f>MROUND(ROUNDDOWN(F39*0.8,-1),50)</f>
        <v>1100</v>
      </c>
      <c r="H38" s="25"/>
      <c r="I38" s="26">
        <f t="shared" ref="I38:Q40" si="37">ROUND(H39*0.8,-1)</f>
        <v>1040</v>
      </c>
      <c r="J38" s="25"/>
      <c r="K38" s="22">
        <f t="shared" si="37"/>
        <v>1040</v>
      </c>
      <c r="L38" s="25"/>
      <c r="M38" s="26">
        <f t="shared" si="37"/>
        <v>1040</v>
      </c>
      <c r="N38" s="25"/>
      <c r="O38" s="22">
        <f t="shared" si="37"/>
        <v>1040</v>
      </c>
      <c r="P38" s="25"/>
      <c r="Q38" s="22">
        <f t="shared" si="34"/>
        <v>1040</v>
      </c>
      <c r="R38" s="25"/>
      <c r="S38" s="22">
        <f t="shared" ref="S38:W42" si="38">ROUND(R39*0.8,-1)</f>
        <v>1040</v>
      </c>
      <c r="T38" s="25"/>
      <c r="U38" s="22">
        <f t="shared" si="35"/>
        <v>1040</v>
      </c>
      <c r="V38" s="25"/>
      <c r="W38" s="22">
        <f t="shared" si="33"/>
        <v>1040</v>
      </c>
      <c r="X38" s="25"/>
      <c r="Y38" s="22">
        <f t="shared" si="31"/>
        <v>1040</v>
      </c>
      <c r="Z38" s="25"/>
      <c r="AA38" s="22">
        <f t="shared" si="29"/>
        <v>1040</v>
      </c>
      <c r="AB38" s="14"/>
      <c r="AC38" s="22">
        <f t="shared" si="27"/>
        <v>1040</v>
      </c>
      <c r="AD38" s="25"/>
      <c r="AE38" s="22">
        <f t="shared" si="25"/>
        <v>1040</v>
      </c>
      <c r="AF38" s="25"/>
      <c r="AG38" s="22">
        <f t="shared" si="23"/>
        <v>1040</v>
      </c>
      <c r="AH38" s="25"/>
      <c r="AI38" s="22">
        <f t="shared" ref="AI38:AM42" si="39">ROUND(AH39*0.8,-1)</f>
        <v>1040</v>
      </c>
      <c r="AJ38" s="25"/>
      <c r="AK38" s="22">
        <f t="shared" si="36"/>
        <v>1040</v>
      </c>
      <c r="AL38" s="463"/>
      <c r="AM38" s="464"/>
      <c r="AN38" s="467"/>
      <c r="AO38" s="467"/>
      <c r="AP38" s="489">
        <f>AN38+AP40</f>
        <v>0</v>
      </c>
      <c r="AQ38" s="490"/>
    </row>
    <row r="39" spans="1:43" s="12" customFormat="1" ht="27" hidden="1" customHeight="1">
      <c r="A39" s="462"/>
      <c r="B39" s="106">
        <f>$P$2+MROUND(ROUNDDOWN(AL5*$I$2,-1),50)</f>
        <v>2400</v>
      </c>
      <c r="C39" s="107"/>
      <c r="D39" s="48">
        <f>B39-$P$2</f>
        <v>1100</v>
      </c>
      <c r="E39" s="49"/>
      <c r="F39" s="109">
        <f>IF((AL6)&lt;=$X$2,$P$2,$P$2+MROUND(ROUNDDOWN((AL6-$X$2)*$I$2,-1),50))</f>
        <v>1350</v>
      </c>
      <c r="G39" s="110"/>
      <c r="H39" s="27">
        <f>IF((AL8)&lt;=8,P2,P2+ROUND(INT(((AL8-8)*I2)),-1))</f>
        <v>1300</v>
      </c>
      <c r="I39" s="28"/>
      <c r="J39" s="30">
        <f>IF((AL10)&lt;=8,P2,P2+ROUND(INT(((AL10-8)*I2)),-1))</f>
        <v>1300</v>
      </c>
      <c r="K39" s="24"/>
      <c r="L39" s="27">
        <f>IF((AL12)&lt;=8,P2,P2+ROUND(INT(((AL12-8)*I2)),-1))</f>
        <v>1300</v>
      </c>
      <c r="M39" s="28"/>
      <c r="N39" s="30">
        <f>IF((AL14)&lt;=8,P2,P2+ROUND(INT(((AL14-8)*I2)),-1))</f>
        <v>1300</v>
      </c>
      <c r="O39" s="24"/>
      <c r="P39" s="30">
        <f>IF((AL16)&lt;=8,P2,P2+ROUND(INT(((AL16-8)*I2)),-1))</f>
        <v>1300</v>
      </c>
      <c r="Q39" s="24"/>
      <c r="R39" s="30">
        <f>IF((AL18)&lt;=8,P2,P2+ROUND(INT(((AL18-8)*I2)),-1))</f>
        <v>1300</v>
      </c>
      <c r="S39" s="24"/>
      <c r="T39" s="30">
        <f>IF((AL20)&lt;=8,P2,P2+ROUND(INT(((AL20-8)*I2)),-1))</f>
        <v>1300</v>
      </c>
      <c r="U39" s="24"/>
      <c r="V39" s="30">
        <f>IF((AL22)&lt;=8,P2,P2+ROUND(INT(((AL22-8)*I2)),-1))</f>
        <v>1300</v>
      </c>
      <c r="W39" s="24"/>
      <c r="X39" s="30">
        <f>IF((AL24)&lt;=8,P2,P2+ROUND(INT(((AL24-8)*I2)),-1))</f>
        <v>1300</v>
      </c>
      <c r="Y39" s="24"/>
      <c r="Z39" s="30">
        <f>IF((AL26)&lt;=8,P2,P2+ROUND(INT(((AL26-8)*I2)),-1))</f>
        <v>1300</v>
      </c>
      <c r="AA39" s="24"/>
      <c r="AB39" s="17">
        <f>IF((AL28)&lt;=8,P2,P2+ROUND(INT(((AL28-8)*I2)),-1))</f>
        <v>1300</v>
      </c>
      <c r="AC39" s="24"/>
      <c r="AD39" s="30">
        <f>IF((AL30)&lt;=8,P2,P2+ROUND(INT(((AL30-8)*I2)),-1))</f>
        <v>1300</v>
      </c>
      <c r="AE39" s="24"/>
      <c r="AF39" s="30">
        <f>IF((AL32)&lt;=8,P2,P2+ROUND(INT(((AL32-8)*I2)),-1))</f>
        <v>1300</v>
      </c>
      <c r="AG39" s="24"/>
      <c r="AH39" s="30">
        <f>IF((AL34)&lt;=8,P2,P2+ROUND(INT(((AL34-8)*I2)),-1))</f>
        <v>1300</v>
      </c>
      <c r="AI39" s="24"/>
      <c r="AJ39" s="30">
        <f>IF((AL36)&lt;=8,P2,P2+ROUND(INT(((AL36-8)*I2)),-1))</f>
        <v>1300</v>
      </c>
      <c r="AK39" s="24"/>
      <c r="AL39" s="465"/>
      <c r="AM39" s="466"/>
      <c r="AN39" s="467"/>
      <c r="AO39" s="467"/>
      <c r="AP39" s="491"/>
      <c r="AQ39" s="492"/>
    </row>
    <row r="40" spans="1:43" s="12" customFormat="1" ht="27" hidden="1" customHeight="1">
      <c r="A40" s="461">
        <f>AN40</f>
        <v>0</v>
      </c>
      <c r="B40" s="104"/>
      <c r="C40" s="105">
        <f>MROUND(ROUNDDOWN(B41*0.8,-1),50)</f>
        <v>1900</v>
      </c>
      <c r="D40" s="46"/>
      <c r="E40" s="47">
        <f>C40-$S$2</f>
        <v>850</v>
      </c>
      <c r="F40" s="108"/>
      <c r="G40" s="105">
        <f>MROUND(ROUNDDOWN(F41*0.8,-1),50)</f>
        <v>1100</v>
      </c>
      <c r="H40" s="25"/>
      <c r="I40" s="26">
        <f t="shared" ref="I40:Q42" si="40">ROUND(H41*0.8,-1)</f>
        <v>1040</v>
      </c>
      <c r="J40" s="25"/>
      <c r="K40" s="22">
        <f t="shared" si="40"/>
        <v>1040</v>
      </c>
      <c r="L40" s="25"/>
      <c r="M40" s="26">
        <f t="shared" si="40"/>
        <v>1040</v>
      </c>
      <c r="N40" s="25"/>
      <c r="O40" s="22">
        <f t="shared" si="40"/>
        <v>1040</v>
      </c>
      <c r="P40" s="25"/>
      <c r="Q40" s="22">
        <f t="shared" si="37"/>
        <v>1040</v>
      </c>
      <c r="R40" s="25"/>
      <c r="S40" s="22">
        <f t="shared" ref="S40:U42" si="41">ROUND(R41*0.8,-1)</f>
        <v>1040</v>
      </c>
      <c r="T40" s="25"/>
      <c r="U40" s="22">
        <f t="shared" si="38"/>
        <v>1040</v>
      </c>
      <c r="V40" s="25"/>
      <c r="W40" s="22">
        <f t="shared" si="35"/>
        <v>1040</v>
      </c>
      <c r="X40" s="25"/>
      <c r="Y40" s="22">
        <f t="shared" si="33"/>
        <v>1040</v>
      </c>
      <c r="Z40" s="25"/>
      <c r="AA40" s="22">
        <f t="shared" si="31"/>
        <v>1040</v>
      </c>
      <c r="AB40" s="14"/>
      <c r="AC40" s="22">
        <f t="shared" si="29"/>
        <v>1040</v>
      </c>
      <c r="AD40" s="25"/>
      <c r="AE40" s="22">
        <f t="shared" si="27"/>
        <v>1040</v>
      </c>
      <c r="AF40" s="25"/>
      <c r="AG40" s="22">
        <f t="shared" si="25"/>
        <v>1040</v>
      </c>
      <c r="AH40" s="25"/>
      <c r="AI40" s="22">
        <f t="shared" ref="AI40:AK42" si="42">ROUND(AH41*0.8,-1)</f>
        <v>1040</v>
      </c>
      <c r="AJ40" s="25"/>
      <c r="AK40" s="22">
        <f t="shared" si="39"/>
        <v>1040</v>
      </c>
      <c r="AL40" s="14"/>
      <c r="AM40" s="11">
        <f t="shared" si="36"/>
        <v>1040</v>
      </c>
      <c r="AN40" s="463"/>
      <c r="AO40" s="464"/>
      <c r="AP40" s="467"/>
      <c r="AQ40" s="468"/>
    </row>
    <row r="41" spans="1:43" s="12" customFormat="1" ht="27" hidden="1" customHeight="1">
      <c r="A41" s="462"/>
      <c r="B41" s="106">
        <f>$P$2+MROUND(ROUNDDOWN(AN5*$I$2,-1),50)</f>
        <v>2400</v>
      </c>
      <c r="C41" s="107"/>
      <c r="D41" s="48">
        <f>B41-$P$2</f>
        <v>1100</v>
      </c>
      <c r="E41" s="49"/>
      <c r="F41" s="109">
        <f>IF((AN6)&lt;=$X$2,$P$2,$P$2+MROUND(ROUNDDOWN((AN6-$X$2)*$I$2,-1),50))</f>
        <v>1350</v>
      </c>
      <c r="G41" s="110"/>
      <c r="H41" s="27">
        <f>IF((AN8)&lt;=8,P2,P2+ROUND(INT(((AN8-8)*I2)),-1))</f>
        <v>1300</v>
      </c>
      <c r="I41" s="28"/>
      <c r="J41" s="30">
        <f>IF((AN10)&lt;=8,P2,P2+ROUND(INT(((AN10-8)*I2)),-1))</f>
        <v>1300</v>
      </c>
      <c r="K41" s="24"/>
      <c r="L41" s="27">
        <f>IF((AN12)&lt;=8,P2,P2+ROUND(INT(((AN12-8)*I2)),-1))</f>
        <v>1300</v>
      </c>
      <c r="M41" s="28"/>
      <c r="N41" s="30">
        <f>IF((AN14)&lt;=8,P2,P2+ROUND(INT(((AN14-8)*I2)),-1))</f>
        <v>1300</v>
      </c>
      <c r="O41" s="24"/>
      <c r="P41" s="30">
        <f>IF((AN16)&lt;=8,P2,P2+ROUND(INT(((AN16-8)*I2)),-1))</f>
        <v>1300</v>
      </c>
      <c r="Q41" s="24"/>
      <c r="R41" s="30">
        <f>IF((AN18)&lt;=8,P2,P2+ROUND(INT(((AN18-8)*I2)),-1))</f>
        <v>1300</v>
      </c>
      <c r="S41" s="24"/>
      <c r="T41" s="30">
        <f>IF((AN20)&lt;=8,P2,P2+ROUND(INT(((AN20-8)*I2)),-1))</f>
        <v>1300</v>
      </c>
      <c r="U41" s="24"/>
      <c r="V41" s="30">
        <f>IF((AN22)&lt;=8,P2,P2+ROUND(INT(((AN22-8)*I2)),-1))</f>
        <v>1300</v>
      </c>
      <c r="W41" s="24"/>
      <c r="X41" s="30">
        <f>IF((AN24)&lt;=8,P2,P2+ROUND(INT(((AN24-8)*I2)),-1))</f>
        <v>1300</v>
      </c>
      <c r="Y41" s="24"/>
      <c r="Z41" s="30">
        <f>IF((AN26)&lt;=8,P2,P2+ROUND(INT(((AN26-8)*I2)),-1))</f>
        <v>1300</v>
      </c>
      <c r="AA41" s="24"/>
      <c r="AB41" s="17">
        <f>IF((AN28)&lt;=8,P2,P2+ROUND(INT(((AN28-8)*I2)),-1))</f>
        <v>1300</v>
      </c>
      <c r="AC41" s="24"/>
      <c r="AD41" s="30">
        <f>IF((AN30)&lt;=8,P2,P2+ROUND(INT(((AN30-8)*I2)),-1))</f>
        <v>1300</v>
      </c>
      <c r="AE41" s="24"/>
      <c r="AF41" s="30">
        <f>IF((AN32)&lt;=8,P2,P2+ROUND(INT(((AN32-8)*I2)),-1))</f>
        <v>1300</v>
      </c>
      <c r="AG41" s="24"/>
      <c r="AH41" s="30">
        <f>IF((AN34)&lt;=8,P2,P2+ROUND(INT(((AN34-8)*I2)),-1))</f>
        <v>1300</v>
      </c>
      <c r="AI41" s="24"/>
      <c r="AJ41" s="30">
        <f>IF((AN36)&lt;=8,P2,P2+ROUND(INT(((AN36-8)*I2)),-1))</f>
        <v>1300</v>
      </c>
      <c r="AK41" s="24"/>
      <c r="AL41" s="17">
        <f>IF((AN38)&lt;=8,P2,P2+ROUND(INT(((AN38-8)*I2)),-1))</f>
        <v>1300</v>
      </c>
      <c r="AM41" s="13"/>
      <c r="AN41" s="465"/>
      <c r="AO41" s="466"/>
      <c r="AP41" s="467"/>
      <c r="AQ41" s="468"/>
    </row>
    <row r="42" spans="1:43" s="12" customFormat="1" ht="27" hidden="1" customHeight="1">
      <c r="A42" s="461">
        <f>AP42</f>
        <v>0</v>
      </c>
      <c r="B42" s="104"/>
      <c r="C42" s="105">
        <f>MROUND(ROUNDDOWN(B43*0.8,-1),50)</f>
        <v>1900</v>
      </c>
      <c r="D42" s="46"/>
      <c r="E42" s="47">
        <f>C42-$S$2</f>
        <v>850</v>
      </c>
      <c r="F42" s="108"/>
      <c r="G42" s="105">
        <f>MROUND(ROUNDDOWN(F43*0.8,-1),50)</f>
        <v>1100</v>
      </c>
      <c r="H42" s="25"/>
      <c r="I42" s="26">
        <f t="shared" ref="I42:O42" si="43">ROUND(H43*0.8,-1)</f>
        <v>1040</v>
      </c>
      <c r="J42" s="25"/>
      <c r="K42" s="22">
        <f t="shared" si="43"/>
        <v>1040</v>
      </c>
      <c r="L42" s="25"/>
      <c r="M42" s="26">
        <f t="shared" si="43"/>
        <v>1040</v>
      </c>
      <c r="N42" s="25"/>
      <c r="O42" s="22">
        <f t="shared" si="43"/>
        <v>1040</v>
      </c>
      <c r="P42" s="25"/>
      <c r="Q42" s="22">
        <f t="shared" si="40"/>
        <v>1040</v>
      </c>
      <c r="R42" s="25"/>
      <c r="S42" s="22">
        <f t="shared" ref="S42" si="44">ROUND(R43*0.8,-1)</f>
        <v>1040</v>
      </c>
      <c r="T42" s="25"/>
      <c r="U42" s="22">
        <f t="shared" si="41"/>
        <v>1040</v>
      </c>
      <c r="V42" s="25"/>
      <c r="W42" s="22">
        <f t="shared" si="38"/>
        <v>1040</v>
      </c>
      <c r="X42" s="25"/>
      <c r="Y42" s="22">
        <f t="shared" si="35"/>
        <v>1040</v>
      </c>
      <c r="Z42" s="25"/>
      <c r="AA42" s="22">
        <f t="shared" si="33"/>
        <v>1040</v>
      </c>
      <c r="AB42" s="14"/>
      <c r="AC42" s="22">
        <f t="shared" si="31"/>
        <v>1040</v>
      </c>
      <c r="AD42" s="25"/>
      <c r="AE42" s="22">
        <f t="shared" si="29"/>
        <v>1040</v>
      </c>
      <c r="AF42" s="25"/>
      <c r="AG42" s="22">
        <f t="shared" si="27"/>
        <v>1040</v>
      </c>
      <c r="AH42" s="25"/>
      <c r="AI42" s="22">
        <f t="shared" ref="AI42" si="45">ROUND(AH43*0.8,-1)</f>
        <v>1040</v>
      </c>
      <c r="AJ42" s="25"/>
      <c r="AK42" s="22">
        <f t="shared" si="42"/>
        <v>1040</v>
      </c>
      <c r="AL42" s="14"/>
      <c r="AM42" s="11">
        <f t="shared" si="39"/>
        <v>1040</v>
      </c>
      <c r="AN42" s="14"/>
      <c r="AO42" s="11">
        <f t="shared" si="36"/>
        <v>1040</v>
      </c>
      <c r="AP42" s="463"/>
      <c r="AQ42" s="470"/>
    </row>
    <row r="43" spans="1:43" s="12" customFormat="1" ht="27" hidden="1" customHeight="1" thickBot="1">
      <c r="A43" s="469"/>
      <c r="B43" s="106">
        <f>$P$2+MROUND(ROUNDDOWN(AP5*$I$2,-1),50)</f>
        <v>2400</v>
      </c>
      <c r="C43" s="107"/>
      <c r="D43" s="64">
        <f>B43-$P$2</f>
        <v>1100</v>
      </c>
      <c r="E43" s="65"/>
      <c r="F43" s="109">
        <f>IF((AP6)&lt;=$X$2,$P$2,$P$2+MROUND(ROUNDDOWN((AP6-$X$2)*$I$2,-1),50))</f>
        <v>1350</v>
      </c>
      <c r="G43" s="110"/>
      <c r="H43" s="37">
        <f>IF((AP8)&lt;=8,P2,P2+ROUND(INT(((AP8-8)*I2)),-1))</f>
        <v>1300</v>
      </c>
      <c r="I43" s="38"/>
      <c r="J43" s="39">
        <f>IF((AP10)&lt;=8,P2,P2+ROUND(INT(((AP10-8)*I2)),-1))</f>
        <v>1300</v>
      </c>
      <c r="K43" s="36"/>
      <c r="L43" s="37">
        <f>IF((AP12)&lt;=8,P2,P2+ROUND(INT(((AP12-8)*I2)),-1))</f>
        <v>1300</v>
      </c>
      <c r="M43" s="38"/>
      <c r="N43" s="39">
        <f>IF((AP14)&lt;=8,P2,P2+ROUND(INT(((AP14-8)*I2)),-1))</f>
        <v>1300</v>
      </c>
      <c r="O43" s="36"/>
      <c r="P43" s="39">
        <f>IF((AP16)&lt;=8,P2,P2+ROUND(INT(((AP16-8)*I2)),-1))</f>
        <v>1300</v>
      </c>
      <c r="Q43" s="36"/>
      <c r="R43" s="39">
        <f>IF((AP18)&lt;=8,P2,P2+ROUND(INT(((AP18-8)*I2)),-1))</f>
        <v>1300</v>
      </c>
      <c r="S43" s="36"/>
      <c r="T43" s="39">
        <f>IF((AP20)&lt;=8,P2,P2+ROUND(INT(((AP20-8)*I2)),-1))</f>
        <v>1300</v>
      </c>
      <c r="U43" s="36"/>
      <c r="V43" s="39">
        <f>IF((AP22)&lt;=8,P2,P2+ROUND(INT(((AP22-8)*I2)),-1))</f>
        <v>1300</v>
      </c>
      <c r="W43" s="36"/>
      <c r="X43" s="39">
        <f>IF((AP24)&lt;=8,P2,P2+ROUND(INT(((AP24-8)*I2)),-1))</f>
        <v>1300</v>
      </c>
      <c r="Y43" s="36"/>
      <c r="Z43" s="39">
        <f>IF((AP26)&lt;=8,P2,P2+ROUND(INT(((AP26-8)*I2)),-1))</f>
        <v>1300</v>
      </c>
      <c r="AA43" s="36"/>
      <c r="AB43" s="66">
        <f>IF((AP28)&lt;=8,P2,P2+ROUND(INT(((AP28-8)*I2)),-1))</f>
        <v>1300</v>
      </c>
      <c r="AC43" s="36"/>
      <c r="AD43" s="39">
        <f>IF((AP30)&lt;=8,P2,P2+ROUND(INT(((AP30-8)*I2)),-1))</f>
        <v>1300</v>
      </c>
      <c r="AE43" s="36"/>
      <c r="AF43" s="39">
        <f>IF((AP32)&lt;=8,P2,P2+ROUND(INT(((AP32-8)*I2)),-1))</f>
        <v>1300</v>
      </c>
      <c r="AG43" s="36"/>
      <c r="AH43" s="39">
        <f>IF((AP34)&lt;=8,P2,P2+ROUND(INT(((AP34-8)*I2)),-1))</f>
        <v>1300</v>
      </c>
      <c r="AI43" s="36"/>
      <c r="AJ43" s="39">
        <f>IF((AP36)&lt;=8,P2,P2+ROUND(INT(((AP36-8)*I2)),-1))</f>
        <v>1300</v>
      </c>
      <c r="AK43" s="36"/>
      <c r="AL43" s="39">
        <f>IF((AP38)&lt;=8,P2,P2+ROUND(INT(((AP38-8)*I2)),-1))</f>
        <v>1300</v>
      </c>
      <c r="AM43" s="36"/>
      <c r="AN43" s="39">
        <f>IF((AP40)&lt;=8,P2,P2+ROUND(INT(((AP40-8)*I2)),-1))</f>
        <v>1300</v>
      </c>
      <c r="AO43" s="36"/>
      <c r="AP43" s="471"/>
      <c r="AQ43" s="472"/>
    </row>
    <row r="44" spans="1:43" s="18" customFormat="1" ht="18" hidden="1">
      <c r="B44" s="104"/>
      <c r="C44" s="105">
        <f>MROUND(ROUNDDOWN(B45*0.8,-1),50)</f>
        <v>1050</v>
      </c>
      <c r="F44" s="108"/>
      <c r="G44" s="105">
        <f>MROUND(ROUNDDOWN(F45*0.8,-1),50)</f>
        <v>1050</v>
      </c>
      <c r="H44" s="19"/>
      <c r="I44" s="19"/>
      <c r="J44" s="19"/>
      <c r="K44" s="19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</row>
    <row r="45" spans="1:43" hidden="1">
      <c r="B45" s="106">
        <f>$P$2+MROUND(ROUNDDOWN(AR5*$I$2,-1),50)</f>
        <v>1300</v>
      </c>
      <c r="C45" s="107"/>
      <c r="F45" s="262">
        <f>IF((AR6)&lt;=$X$2,$P$2,$P$2+MROUND(ROUNDDOWN((AR6-$X$2)*$I$2,-1),50))</f>
        <v>1300</v>
      </c>
      <c r="G45" s="110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6:43">
      <c r="F49" s="1" t="s">
        <v>230</v>
      </c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6:4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6:4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6:4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6:4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6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6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6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6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6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6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6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6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6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6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6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  <c r="N72" s="8"/>
      <c r="O72" s="9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</row>
    <row r="73" spans="12:43">
      <c r="L73" s="8"/>
      <c r="M73" s="8"/>
    </row>
    <row r="74" spans="12:43" ht="16.5" customHeight="1"/>
    <row r="75" spans="12:43" ht="16.5" customHeight="1"/>
    <row r="76" spans="12:43" ht="16.5" customHeight="1"/>
    <row r="77" spans="12:43" ht="16.5" customHeight="1"/>
    <row r="78" spans="12:43" ht="16.5" customHeight="1"/>
    <row r="79" spans="12:43" ht="16.5" customHeight="1"/>
  </sheetData>
  <mergeCells count="248">
    <mergeCell ref="Z4:AA4"/>
    <mergeCell ref="AB4:AC4"/>
    <mergeCell ref="X4:Y4"/>
    <mergeCell ref="I2:K2"/>
    <mergeCell ref="P2:Q2"/>
    <mergeCell ref="S2:T2"/>
    <mergeCell ref="X2:Y2"/>
    <mergeCell ref="B3:AQ3"/>
    <mergeCell ref="B4:E4"/>
    <mergeCell ref="AL4:AM4"/>
    <mergeCell ref="AN4:AO4"/>
    <mergeCell ref="AP4:AQ4"/>
    <mergeCell ref="AD4:AE4"/>
    <mergeCell ref="AF4:AG4"/>
    <mergeCell ref="AH4:AI4"/>
    <mergeCell ref="AJ4:AK4"/>
    <mergeCell ref="A6:A7"/>
    <mergeCell ref="F6:G7"/>
    <mergeCell ref="H6:I7"/>
    <mergeCell ref="J6:K7"/>
    <mergeCell ref="L6:M7"/>
    <mergeCell ref="N6:O7"/>
    <mergeCell ref="P6:Q7"/>
    <mergeCell ref="R6:S7"/>
    <mergeCell ref="AB5:AC5"/>
    <mergeCell ref="P5:Q5"/>
    <mergeCell ref="R5:S5"/>
    <mergeCell ref="T5:U5"/>
    <mergeCell ref="V5:W5"/>
    <mergeCell ref="X5:Y5"/>
    <mergeCell ref="Z5:AA5"/>
    <mergeCell ref="A5:C5"/>
    <mergeCell ref="D5:E5"/>
    <mergeCell ref="F5:G5"/>
    <mergeCell ref="H5:I5"/>
    <mergeCell ref="J5:K5"/>
    <mergeCell ref="L5:M5"/>
    <mergeCell ref="N5:O5"/>
    <mergeCell ref="AP6:AQ7"/>
    <mergeCell ref="T6:U7"/>
    <mergeCell ref="V6:W7"/>
    <mergeCell ref="X6:Y7"/>
    <mergeCell ref="Z6:AA7"/>
    <mergeCell ref="AB6:AC7"/>
    <mergeCell ref="AD6:AE7"/>
    <mergeCell ref="AN5:AO5"/>
    <mergeCell ref="AP5:AQ5"/>
    <mergeCell ref="AD5:AE5"/>
    <mergeCell ref="AF5:AG5"/>
    <mergeCell ref="AH5:AI5"/>
    <mergeCell ref="AJ5:AK5"/>
    <mergeCell ref="AL5:AM5"/>
    <mergeCell ref="J8:K9"/>
    <mergeCell ref="L8:M9"/>
    <mergeCell ref="N8:O9"/>
    <mergeCell ref="P8:Q9"/>
    <mergeCell ref="AF6:AG7"/>
    <mergeCell ref="AH6:AI7"/>
    <mergeCell ref="AJ6:AK7"/>
    <mergeCell ref="AL6:AM7"/>
    <mergeCell ref="AN6:AO7"/>
    <mergeCell ref="AP8:AQ9"/>
    <mergeCell ref="A10:A11"/>
    <mergeCell ref="J10:K11"/>
    <mergeCell ref="L10:M11"/>
    <mergeCell ref="N10:O11"/>
    <mergeCell ref="P10:Q11"/>
    <mergeCell ref="R10:S11"/>
    <mergeCell ref="T10:U11"/>
    <mergeCell ref="V10:W11"/>
    <mergeCell ref="X10:Y11"/>
    <mergeCell ref="AD8:AE9"/>
    <mergeCell ref="AF8:AG9"/>
    <mergeCell ref="AH8:AI9"/>
    <mergeCell ref="AJ8:AK9"/>
    <mergeCell ref="AL8:AM9"/>
    <mergeCell ref="AN8:AO9"/>
    <mergeCell ref="R8:S9"/>
    <mergeCell ref="T8:U9"/>
    <mergeCell ref="V8:W9"/>
    <mergeCell ref="X8:Y9"/>
    <mergeCell ref="Z8:AA9"/>
    <mergeCell ref="AB8:AC9"/>
    <mergeCell ref="A8:A9"/>
    <mergeCell ref="H8:I9"/>
    <mergeCell ref="AJ14:AK15"/>
    <mergeCell ref="AL10:AM11"/>
    <mergeCell ref="AN10:AO11"/>
    <mergeCell ref="AP10:AQ11"/>
    <mergeCell ref="A12:A13"/>
    <mergeCell ref="L12:M13"/>
    <mergeCell ref="N12:O13"/>
    <mergeCell ref="P12:Q13"/>
    <mergeCell ref="R12:S13"/>
    <mergeCell ref="T12:U13"/>
    <mergeCell ref="V12:W13"/>
    <mergeCell ref="Z10:AA11"/>
    <mergeCell ref="AB10:AC11"/>
    <mergeCell ref="AD10:AE11"/>
    <mergeCell ref="AF10:AG11"/>
    <mergeCell ref="AH10:AI11"/>
    <mergeCell ref="AJ10:AK11"/>
    <mergeCell ref="AJ12:AK13"/>
    <mergeCell ref="AL12:AM13"/>
    <mergeCell ref="AN12:AO13"/>
    <mergeCell ref="AP12:AQ13"/>
    <mergeCell ref="AD12:AE13"/>
    <mergeCell ref="AF12:AG13"/>
    <mergeCell ref="AH12:AI13"/>
    <mergeCell ref="P14:Q15"/>
    <mergeCell ref="R14:S15"/>
    <mergeCell ref="T14:U15"/>
    <mergeCell ref="V14:W15"/>
    <mergeCell ref="X12:Y13"/>
    <mergeCell ref="Z12:AA13"/>
    <mergeCell ref="AB12:AC13"/>
    <mergeCell ref="Z16:AA17"/>
    <mergeCell ref="AB16:AC17"/>
    <mergeCell ref="AL14:AM15"/>
    <mergeCell ref="AN14:AO15"/>
    <mergeCell ref="AP14:AQ15"/>
    <mergeCell ref="A16:A17"/>
    <mergeCell ref="P16:Q17"/>
    <mergeCell ref="R16:S17"/>
    <mergeCell ref="T16:U17"/>
    <mergeCell ref="V16:W17"/>
    <mergeCell ref="X16:Y17"/>
    <mergeCell ref="X14:Y15"/>
    <mergeCell ref="Z14:AA15"/>
    <mergeCell ref="AB14:AC15"/>
    <mergeCell ref="AD14:AE15"/>
    <mergeCell ref="AF14:AG15"/>
    <mergeCell ref="AH14:AI15"/>
    <mergeCell ref="AL16:AM17"/>
    <mergeCell ref="AN16:AO17"/>
    <mergeCell ref="AP16:AQ17"/>
    <mergeCell ref="AD16:AE17"/>
    <mergeCell ref="AF16:AG17"/>
    <mergeCell ref="AH16:AI17"/>
    <mergeCell ref="AJ16:AK17"/>
    <mergeCell ref="A14:A15"/>
    <mergeCell ref="N14:O15"/>
    <mergeCell ref="AP18:AQ19"/>
    <mergeCell ref="A20:A21"/>
    <mergeCell ref="T20:U21"/>
    <mergeCell ref="V20:W21"/>
    <mergeCell ref="X20:Y21"/>
    <mergeCell ref="Z20:AA21"/>
    <mergeCell ref="AB20:AC21"/>
    <mergeCell ref="AD20:AE21"/>
    <mergeCell ref="AF20:AG21"/>
    <mergeCell ref="AH20:AI21"/>
    <mergeCell ref="AD18:AE19"/>
    <mergeCell ref="AF18:AG19"/>
    <mergeCell ref="AH18:AI19"/>
    <mergeCell ref="AJ18:AK19"/>
    <mergeCell ref="AL18:AM19"/>
    <mergeCell ref="AN18:AO19"/>
    <mergeCell ref="A18:A19"/>
    <mergeCell ref="R18:S19"/>
    <mergeCell ref="T18:U19"/>
    <mergeCell ref="V18:W19"/>
    <mergeCell ref="X18:Y19"/>
    <mergeCell ref="Z18:AA19"/>
    <mergeCell ref="AB18:AC19"/>
    <mergeCell ref="AP22:AQ23"/>
    <mergeCell ref="AJ20:AK21"/>
    <mergeCell ref="AL20:AM21"/>
    <mergeCell ref="AN20:AO21"/>
    <mergeCell ref="AP20:AQ21"/>
    <mergeCell ref="AH24:AI25"/>
    <mergeCell ref="AJ24:AK25"/>
    <mergeCell ref="AL24:AM25"/>
    <mergeCell ref="AN24:AO25"/>
    <mergeCell ref="AP24:AQ25"/>
    <mergeCell ref="AH22:AI23"/>
    <mergeCell ref="A24:A25"/>
    <mergeCell ref="X24:Y25"/>
    <mergeCell ref="Z24:AA25"/>
    <mergeCell ref="AB24:AC25"/>
    <mergeCell ref="AD24:AE25"/>
    <mergeCell ref="AF24:AG25"/>
    <mergeCell ref="AJ22:AK23"/>
    <mergeCell ref="AL22:AM23"/>
    <mergeCell ref="AN22:AO23"/>
    <mergeCell ref="A22:A23"/>
    <mergeCell ref="V22:W23"/>
    <mergeCell ref="X22:Y23"/>
    <mergeCell ref="Z22:AA23"/>
    <mergeCell ref="AB22:AC23"/>
    <mergeCell ref="AD22:AE23"/>
    <mergeCell ref="AF22:AG23"/>
    <mergeCell ref="AH26:AI27"/>
    <mergeCell ref="AJ26:AK27"/>
    <mergeCell ref="AL26:AM27"/>
    <mergeCell ref="AN26:AO27"/>
    <mergeCell ref="AP26:AQ27"/>
    <mergeCell ref="A28:A29"/>
    <mergeCell ref="AB28:AC29"/>
    <mergeCell ref="AD28:AE29"/>
    <mergeCell ref="AF28:AG29"/>
    <mergeCell ref="AH28:AI29"/>
    <mergeCell ref="A26:A27"/>
    <mergeCell ref="Z26:AA27"/>
    <mergeCell ref="AB26:AC27"/>
    <mergeCell ref="AD26:AE27"/>
    <mergeCell ref="AF26:AG27"/>
    <mergeCell ref="A32:A33"/>
    <mergeCell ref="AF32:AG33"/>
    <mergeCell ref="AH32:AI33"/>
    <mergeCell ref="AJ32:AK33"/>
    <mergeCell ref="AL32:AM33"/>
    <mergeCell ref="AN32:AO33"/>
    <mergeCell ref="AP32:AQ33"/>
    <mergeCell ref="AJ28:AK29"/>
    <mergeCell ref="AL28:AM29"/>
    <mergeCell ref="AN28:AO29"/>
    <mergeCell ref="AP28:AQ29"/>
    <mergeCell ref="A30:A31"/>
    <mergeCell ref="AD30:AE31"/>
    <mergeCell ref="AF30:AG31"/>
    <mergeCell ref="AH30:AI31"/>
    <mergeCell ref="AJ30:AK31"/>
    <mergeCell ref="AL30:AM31"/>
    <mergeCell ref="A40:A41"/>
    <mergeCell ref="AN40:AO41"/>
    <mergeCell ref="AP40:AQ41"/>
    <mergeCell ref="A42:A43"/>
    <mergeCell ref="AP42:AQ43"/>
    <mergeCell ref="F4:O4"/>
    <mergeCell ref="P4:W4"/>
    <mergeCell ref="A36:A37"/>
    <mergeCell ref="AJ36:AK37"/>
    <mergeCell ref="AL36:AM37"/>
    <mergeCell ref="AN36:AO37"/>
    <mergeCell ref="AP36:AQ37"/>
    <mergeCell ref="A38:A39"/>
    <mergeCell ref="AL38:AM39"/>
    <mergeCell ref="AN38:AO39"/>
    <mergeCell ref="AP38:AQ39"/>
    <mergeCell ref="A34:A35"/>
    <mergeCell ref="AH34:AI35"/>
    <mergeCell ref="AJ34:AK35"/>
    <mergeCell ref="AL34:AM35"/>
    <mergeCell ref="AN34:AO35"/>
    <mergeCell ref="AP34:AQ35"/>
    <mergeCell ref="AN30:AO31"/>
    <mergeCell ref="AP30:AQ31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1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6">
    <tabColor rgb="FFFF0000"/>
    <pageSetUpPr fitToPage="1"/>
  </sheetPr>
  <dimension ref="A1:BD78"/>
  <sheetViews>
    <sheetView view="pageBreakPreview" zoomScale="60" zoomScaleNormal="100" workbookViewId="0">
      <selection activeCell="B3" sqref="B3:E3"/>
    </sheetView>
  </sheetViews>
  <sheetFormatPr defaultColWidth="3" defaultRowHeight="16.5"/>
  <cols>
    <col min="1" max="1" width="15.875" style="2" customWidth="1"/>
    <col min="2" max="5" width="8.125" style="2" customWidth="1"/>
    <col min="6" max="19" width="8.125" style="1" customWidth="1"/>
    <col min="20" max="43" width="8.125" style="1" hidden="1" customWidth="1"/>
    <col min="44" max="56" width="3.5" style="2" hidden="1" customWidth="1"/>
    <col min="57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16.5" customHeight="1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>
      <c r="B2" s="576" t="s">
        <v>316</v>
      </c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6"/>
      <c r="AM2" s="576"/>
      <c r="AN2" s="576"/>
      <c r="AO2" s="576"/>
      <c r="AP2" s="576"/>
      <c r="AQ2" s="576"/>
    </row>
    <row r="3" spans="1:46" s="198" customFormat="1" ht="51.75" customHeight="1">
      <c r="A3" s="177" t="s">
        <v>48</v>
      </c>
      <c r="B3" s="594" t="s">
        <v>261</v>
      </c>
      <c r="C3" s="474"/>
      <c r="D3" s="474"/>
      <c r="E3" s="595"/>
      <c r="F3" s="473" t="s">
        <v>262</v>
      </c>
      <c r="G3" s="474"/>
      <c r="H3" s="474"/>
      <c r="I3" s="474"/>
      <c r="J3" s="474"/>
      <c r="K3" s="474"/>
      <c r="L3" s="474"/>
      <c r="M3" s="474"/>
      <c r="N3" s="474"/>
      <c r="O3" s="474"/>
      <c r="P3" s="596" t="s">
        <v>263</v>
      </c>
      <c r="Q3" s="474"/>
      <c r="R3" s="474"/>
      <c r="S3" s="475"/>
      <c r="T3" s="595" t="e">
        <f t="shared" ref="T3" si="0">$B$3+T4</f>
        <v>#VALUE!</v>
      </c>
      <c r="U3" s="592"/>
      <c r="V3" s="592" t="e">
        <f t="shared" ref="V3" si="1">$B$3+V4</f>
        <v>#VALUE!</v>
      </c>
      <c r="W3" s="592"/>
      <c r="X3" s="592" t="e">
        <f t="shared" ref="X3" si="2">$B$3+X4</f>
        <v>#VALUE!</v>
      </c>
      <c r="Y3" s="592"/>
      <c r="Z3" s="592" t="e">
        <f t="shared" ref="Z3" si="3">$B$3+Z4</f>
        <v>#VALUE!</v>
      </c>
      <c r="AA3" s="592"/>
      <c r="AB3" s="592" t="e">
        <f t="shared" ref="AB3" si="4">$B$3+AB4</f>
        <v>#VALUE!</v>
      </c>
      <c r="AC3" s="592"/>
      <c r="AD3" s="592" t="e">
        <f t="shared" ref="AD3" si="5">$B$3+AD4</f>
        <v>#VALUE!</v>
      </c>
      <c r="AE3" s="592"/>
      <c r="AF3" s="592" t="e">
        <f t="shared" ref="AF3" si="6">$B$3+AF4</f>
        <v>#VALUE!</v>
      </c>
      <c r="AG3" s="592"/>
      <c r="AH3" s="592" t="e">
        <f t="shared" ref="AH3" si="7">$B$3+AH4</f>
        <v>#VALUE!</v>
      </c>
      <c r="AI3" s="592"/>
      <c r="AJ3" s="592" t="e">
        <f t="shared" ref="AJ3" si="8">$B$3+AJ4</f>
        <v>#VALUE!</v>
      </c>
      <c r="AK3" s="592"/>
      <c r="AL3" s="592" t="e">
        <f t="shared" ref="AL3" si="9">$B$3+AL4</f>
        <v>#VALUE!</v>
      </c>
      <c r="AM3" s="592"/>
      <c r="AN3" s="592" t="e">
        <f t="shared" ref="AN3" si="10">$B$3+AN4</f>
        <v>#VALUE!</v>
      </c>
      <c r="AO3" s="592"/>
      <c r="AP3" s="592" t="e">
        <f t="shared" ref="AP3" si="11">$B$3+AP4</f>
        <v>#VALUE!</v>
      </c>
      <c r="AQ3" s="593"/>
    </row>
    <row r="4" spans="1:46" s="139" customFormat="1" ht="51.75" customHeight="1">
      <c r="A4" s="597" t="s">
        <v>42</v>
      </c>
      <c r="B4" s="598"/>
      <c r="C4" s="598"/>
      <c r="D4" s="599" t="s">
        <v>49</v>
      </c>
      <c r="E4" s="600"/>
      <c r="F4" s="601">
        <v>1</v>
      </c>
      <c r="G4" s="601"/>
      <c r="H4" s="586">
        <f>+F4+H5</f>
        <v>2.5</v>
      </c>
      <c r="I4" s="586"/>
      <c r="J4" s="586">
        <f>+H4+J7</f>
        <v>3.5</v>
      </c>
      <c r="K4" s="586"/>
      <c r="L4" s="586">
        <f>J4+L9</f>
        <v>4.5999999999999996</v>
      </c>
      <c r="M4" s="586"/>
      <c r="N4" s="586">
        <f>L4+N11</f>
        <v>5.8999999999999995</v>
      </c>
      <c r="O4" s="621"/>
      <c r="P4" s="622">
        <f>+N4+P13</f>
        <v>7.6999999999999993</v>
      </c>
      <c r="Q4" s="586"/>
      <c r="R4" s="612">
        <f>+P4+R15</f>
        <v>8.7999999999999989</v>
      </c>
      <c r="S4" s="591"/>
      <c r="T4" s="612">
        <f>+R4+T17</f>
        <v>8.7999999999999989</v>
      </c>
      <c r="U4" s="586"/>
      <c r="V4" s="586">
        <f>+T4+V19</f>
        <v>8.7999999999999989</v>
      </c>
      <c r="W4" s="586"/>
      <c r="X4" s="586">
        <f>+V4+X21</f>
        <v>8.7999999999999989</v>
      </c>
      <c r="Y4" s="586"/>
      <c r="Z4" s="586">
        <f>+X4+Z23</f>
        <v>8.7999999999999989</v>
      </c>
      <c r="AA4" s="586"/>
      <c r="AB4" s="586">
        <f>+Z4+AB25</f>
        <v>8.7999999999999989</v>
      </c>
      <c r="AC4" s="586"/>
      <c r="AD4" s="586">
        <f>+AB4+AD27</f>
        <v>8.7999999999999989</v>
      </c>
      <c r="AE4" s="586"/>
      <c r="AF4" s="586">
        <f>+AD4+AF29</f>
        <v>8.7999999999999989</v>
      </c>
      <c r="AG4" s="586"/>
      <c r="AH4" s="586">
        <f>+AF4+AH31</f>
        <v>8.7999999999999989</v>
      </c>
      <c r="AI4" s="586"/>
      <c r="AJ4" s="586">
        <f>+AH4+AJ33</f>
        <v>8.7999999999999989</v>
      </c>
      <c r="AK4" s="586"/>
      <c r="AL4" s="586">
        <f>+AJ4+AL35</f>
        <v>8.7999999999999989</v>
      </c>
      <c r="AM4" s="586"/>
      <c r="AN4" s="586">
        <f>+AL4+AN37</f>
        <v>8.7999999999999989</v>
      </c>
      <c r="AO4" s="586"/>
      <c r="AP4" s="586">
        <f>+AN4+AP39</f>
        <v>8.7999999999999989</v>
      </c>
      <c r="AQ4" s="591"/>
    </row>
    <row r="5" spans="1:46" s="139" customFormat="1" ht="23.25" customHeight="1">
      <c r="A5" s="602" t="s">
        <v>87</v>
      </c>
      <c r="B5" s="140"/>
      <c r="C5" s="141">
        <f>MROUND(ROUNDDOWN(B6*0.8,-1),50)</f>
        <v>1050</v>
      </c>
      <c r="D5" s="142"/>
      <c r="E5" s="143">
        <f>C5-$S$1</f>
        <v>0</v>
      </c>
      <c r="F5" s="604" t="s">
        <v>147</v>
      </c>
      <c r="G5" s="605"/>
      <c r="H5" s="601">
        <v>1.5</v>
      </c>
      <c r="I5" s="601"/>
      <c r="J5" s="608">
        <f>H5+J7</f>
        <v>2.5</v>
      </c>
      <c r="K5" s="609"/>
      <c r="L5" s="608">
        <f>J5+L9</f>
        <v>3.6</v>
      </c>
      <c r="M5" s="609"/>
      <c r="N5" s="608">
        <f>L5+N11</f>
        <v>4.9000000000000004</v>
      </c>
      <c r="O5" s="613"/>
      <c r="P5" s="615">
        <f>N5+P13</f>
        <v>6.7</v>
      </c>
      <c r="Q5" s="609"/>
      <c r="R5" s="613">
        <f>P5+R15</f>
        <v>7.8000000000000007</v>
      </c>
      <c r="S5" s="617"/>
      <c r="T5" s="619">
        <f>R5+T17</f>
        <v>7.8000000000000007</v>
      </c>
      <c r="U5" s="583"/>
      <c r="V5" s="582">
        <f>T5+V19</f>
        <v>7.8000000000000007</v>
      </c>
      <c r="W5" s="583"/>
      <c r="X5" s="582">
        <f>V5+X21</f>
        <v>7.8000000000000007</v>
      </c>
      <c r="Y5" s="583"/>
      <c r="Z5" s="582">
        <f>X5+Z23</f>
        <v>7.8000000000000007</v>
      </c>
      <c r="AA5" s="583"/>
      <c r="AB5" s="582">
        <f>Z5+AB25</f>
        <v>7.8000000000000007</v>
      </c>
      <c r="AC5" s="583"/>
      <c r="AD5" s="582">
        <f>AB5+AD27</f>
        <v>7.8000000000000007</v>
      </c>
      <c r="AE5" s="583"/>
      <c r="AF5" s="582">
        <f>AD5+AF29</f>
        <v>7.8000000000000007</v>
      </c>
      <c r="AG5" s="583"/>
      <c r="AH5" s="582">
        <f>AF5+AH31</f>
        <v>7.8000000000000007</v>
      </c>
      <c r="AI5" s="583"/>
      <c r="AJ5" s="582">
        <f>AH5+AJ33</f>
        <v>7.8000000000000007</v>
      </c>
      <c r="AK5" s="583"/>
      <c r="AL5" s="582">
        <f>AJ5+AL35</f>
        <v>7.8000000000000007</v>
      </c>
      <c r="AM5" s="583"/>
      <c r="AN5" s="582">
        <f>AL5+AN37</f>
        <v>7.8000000000000007</v>
      </c>
      <c r="AO5" s="583"/>
      <c r="AP5" s="582">
        <f>AN5+AP39</f>
        <v>7.8000000000000007</v>
      </c>
      <c r="AQ5" s="587"/>
    </row>
    <row r="6" spans="1:46" s="139" customFormat="1" ht="23.25" customHeight="1">
      <c r="A6" s="603"/>
      <c r="B6" s="144">
        <v>1300</v>
      </c>
      <c r="C6" s="145"/>
      <c r="D6" s="167">
        <f>B6-$P$1</f>
        <v>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4"/>
      <c r="P6" s="616"/>
      <c r="Q6" s="611"/>
      <c r="R6" s="614"/>
      <c r="S6" s="618"/>
      <c r="T6" s="620"/>
      <c r="U6" s="585"/>
      <c r="V6" s="584"/>
      <c r="W6" s="585"/>
      <c r="X6" s="584"/>
      <c r="Y6" s="585"/>
      <c r="Z6" s="584"/>
      <c r="AA6" s="585"/>
      <c r="AB6" s="584"/>
      <c r="AC6" s="585"/>
      <c r="AD6" s="584"/>
      <c r="AE6" s="585"/>
      <c r="AF6" s="584"/>
      <c r="AG6" s="585"/>
      <c r="AH6" s="584"/>
      <c r="AI6" s="585"/>
      <c r="AJ6" s="584"/>
      <c r="AK6" s="585"/>
      <c r="AL6" s="584"/>
      <c r="AM6" s="585"/>
      <c r="AN6" s="584"/>
      <c r="AO6" s="585"/>
      <c r="AP6" s="584"/>
      <c r="AQ6" s="588"/>
    </row>
    <row r="7" spans="1:46" s="139" customFormat="1" ht="23.25" customHeight="1">
      <c r="A7" s="623" t="s">
        <v>148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85">
        <f>ROUND(F8*0.8,-1)</f>
        <v>1040</v>
      </c>
      <c r="H7" s="624" t="s">
        <v>148</v>
      </c>
      <c r="I7" s="605"/>
      <c r="J7" s="601">
        <v>1</v>
      </c>
      <c r="K7" s="601"/>
      <c r="L7" s="608">
        <f>J7+L9</f>
        <v>2.1</v>
      </c>
      <c r="M7" s="609"/>
      <c r="N7" s="608">
        <f>L7+N11</f>
        <v>3.4000000000000004</v>
      </c>
      <c r="O7" s="613"/>
      <c r="P7" s="615">
        <f>N7+P13</f>
        <v>5.2</v>
      </c>
      <c r="Q7" s="609"/>
      <c r="R7" s="613">
        <f>P7+R15</f>
        <v>6.3000000000000007</v>
      </c>
      <c r="S7" s="617"/>
      <c r="T7" s="619">
        <f>R7+T17</f>
        <v>6.3000000000000007</v>
      </c>
      <c r="U7" s="583"/>
      <c r="V7" s="582">
        <f>T7+V19</f>
        <v>6.3000000000000007</v>
      </c>
      <c r="W7" s="583"/>
      <c r="X7" s="582">
        <f>V7+X21</f>
        <v>6.3000000000000007</v>
      </c>
      <c r="Y7" s="583"/>
      <c r="Z7" s="582">
        <f>X7+Z23</f>
        <v>6.3000000000000007</v>
      </c>
      <c r="AA7" s="583"/>
      <c r="AB7" s="582">
        <f>Z7+AB25</f>
        <v>6.3000000000000007</v>
      </c>
      <c r="AC7" s="583"/>
      <c r="AD7" s="582">
        <f>AB7+AD27</f>
        <v>6.3000000000000007</v>
      </c>
      <c r="AE7" s="583"/>
      <c r="AF7" s="582">
        <f>AD7+AF29</f>
        <v>6.3000000000000007</v>
      </c>
      <c r="AG7" s="583"/>
      <c r="AH7" s="582">
        <f>AF7+AH31</f>
        <v>6.3000000000000007</v>
      </c>
      <c r="AI7" s="583"/>
      <c r="AJ7" s="582">
        <f>AH7+AJ33</f>
        <v>6.3000000000000007</v>
      </c>
      <c r="AK7" s="583"/>
      <c r="AL7" s="582">
        <f>AJ7+AL35</f>
        <v>6.3000000000000007</v>
      </c>
      <c r="AM7" s="583"/>
      <c r="AN7" s="582">
        <f>AL7+AN37</f>
        <v>6.3000000000000007</v>
      </c>
      <c r="AO7" s="583"/>
      <c r="AP7" s="582">
        <f>AN7+AP39</f>
        <v>6.3000000000000007</v>
      </c>
      <c r="AQ7" s="587"/>
    </row>
    <row r="8" spans="1:46" s="139" customFormat="1" ht="23.25" customHeight="1">
      <c r="A8" s="603"/>
      <c r="B8" s="144">
        <v>1300</v>
      </c>
      <c r="C8" s="145"/>
      <c r="D8" s="146">
        <f>B8-$P$1</f>
        <v>0</v>
      </c>
      <c r="E8" s="147"/>
      <c r="F8" s="186">
        <f>IF((H5)&lt;=8,P1,P1+ROUND(INT(((H5-8)*I1)),-1))</f>
        <v>1300</v>
      </c>
      <c r="G8" s="187"/>
      <c r="H8" s="606"/>
      <c r="I8" s="607"/>
      <c r="J8" s="601"/>
      <c r="K8" s="601"/>
      <c r="L8" s="610"/>
      <c r="M8" s="611"/>
      <c r="N8" s="610"/>
      <c r="O8" s="614"/>
      <c r="P8" s="616"/>
      <c r="Q8" s="611"/>
      <c r="R8" s="614"/>
      <c r="S8" s="618"/>
      <c r="T8" s="620"/>
      <c r="U8" s="585"/>
      <c r="V8" s="584"/>
      <c r="W8" s="585"/>
      <c r="X8" s="584"/>
      <c r="Y8" s="585"/>
      <c r="Z8" s="584"/>
      <c r="AA8" s="585"/>
      <c r="AB8" s="584"/>
      <c r="AC8" s="585"/>
      <c r="AD8" s="584"/>
      <c r="AE8" s="585"/>
      <c r="AF8" s="584"/>
      <c r="AG8" s="585"/>
      <c r="AH8" s="584"/>
      <c r="AI8" s="585"/>
      <c r="AJ8" s="584"/>
      <c r="AK8" s="585"/>
      <c r="AL8" s="584"/>
      <c r="AM8" s="585"/>
      <c r="AN8" s="584"/>
      <c r="AO8" s="585"/>
      <c r="AP8" s="584"/>
      <c r="AQ8" s="588"/>
    </row>
    <row r="9" spans="1:46" s="139" customFormat="1" ht="23.25" customHeight="1">
      <c r="A9" s="602" t="s">
        <v>88</v>
      </c>
      <c r="B9" s="140"/>
      <c r="C9" s="141">
        <f>MROUND(ROUNDDOWN(B10*0.8,-1),50)</f>
        <v>1050</v>
      </c>
      <c r="D9" s="142"/>
      <c r="E9" s="143">
        <f>C9-$S$1</f>
        <v>0</v>
      </c>
      <c r="F9" s="184"/>
      <c r="G9" s="185">
        <f>ROUND(F10*0.8,-1)</f>
        <v>1040</v>
      </c>
      <c r="H9" s="199"/>
      <c r="I9" s="200">
        <f>ROUND(H10*0.8,-1)</f>
        <v>1040</v>
      </c>
      <c r="J9" s="604" t="s">
        <v>149</v>
      </c>
      <c r="K9" s="605"/>
      <c r="L9" s="601">
        <v>1.1000000000000001</v>
      </c>
      <c r="M9" s="601"/>
      <c r="N9" s="625">
        <f>L9+N11</f>
        <v>2.4000000000000004</v>
      </c>
      <c r="O9" s="626"/>
      <c r="P9" s="629">
        <f>N9+P13</f>
        <v>4.2</v>
      </c>
      <c r="Q9" s="630"/>
      <c r="R9" s="626">
        <f>P9+R15</f>
        <v>5.3000000000000007</v>
      </c>
      <c r="S9" s="633"/>
      <c r="T9" s="635">
        <f>R9+T17</f>
        <v>5.3000000000000007</v>
      </c>
      <c r="U9" s="589"/>
      <c r="V9" s="578">
        <f>T9+V19</f>
        <v>5.3000000000000007</v>
      </c>
      <c r="W9" s="589"/>
      <c r="X9" s="578">
        <f>V9+X21</f>
        <v>5.3000000000000007</v>
      </c>
      <c r="Y9" s="589"/>
      <c r="Z9" s="578">
        <f>X9+Z23</f>
        <v>5.3000000000000007</v>
      </c>
      <c r="AA9" s="589"/>
      <c r="AB9" s="578">
        <f>Z9+AB25</f>
        <v>5.3000000000000007</v>
      </c>
      <c r="AC9" s="589"/>
      <c r="AD9" s="578">
        <f>AB9+AD27</f>
        <v>5.3000000000000007</v>
      </c>
      <c r="AE9" s="589"/>
      <c r="AF9" s="578">
        <f>AD9+AF29</f>
        <v>5.3000000000000007</v>
      </c>
      <c r="AG9" s="589"/>
      <c r="AH9" s="578">
        <f>AF9+AH31</f>
        <v>5.3000000000000007</v>
      </c>
      <c r="AI9" s="589"/>
      <c r="AJ9" s="578">
        <f>AH9+AJ33</f>
        <v>5.3000000000000007</v>
      </c>
      <c r="AK9" s="589"/>
      <c r="AL9" s="578">
        <f>AJ9+AL35</f>
        <v>5.3000000000000007</v>
      </c>
      <c r="AM9" s="589"/>
      <c r="AN9" s="578">
        <f>AL9+AN37</f>
        <v>5.3000000000000007</v>
      </c>
      <c r="AO9" s="589"/>
      <c r="AP9" s="578">
        <f>AN9+AP39</f>
        <v>5.3000000000000007</v>
      </c>
      <c r="AQ9" s="579"/>
    </row>
    <row r="10" spans="1:46" s="139" customFormat="1" ht="23.25" customHeight="1">
      <c r="A10" s="603"/>
      <c r="B10" s="144">
        <v>1300</v>
      </c>
      <c r="C10" s="145"/>
      <c r="D10" s="146">
        <f>B10-$P$1</f>
        <v>0</v>
      </c>
      <c r="E10" s="147"/>
      <c r="F10" s="186">
        <f>IF((J5)&lt;=8,P1,P1+ROUND(INT(((J5-8)*I1)),-1))</f>
        <v>1300</v>
      </c>
      <c r="G10" s="187"/>
      <c r="H10" s="201">
        <f>IF((J7)&lt;=8,P1,P1+ROUND(INT(((J7-8)*I1)),-1))</f>
        <v>1300</v>
      </c>
      <c r="I10" s="202"/>
      <c r="J10" s="606"/>
      <c r="K10" s="607"/>
      <c r="L10" s="601"/>
      <c r="M10" s="601"/>
      <c r="N10" s="627"/>
      <c r="O10" s="628"/>
      <c r="P10" s="631"/>
      <c r="Q10" s="632"/>
      <c r="R10" s="628"/>
      <c r="S10" s="634"/>
      <c r="T10" s="636"/>
      <c r="U10" s="590"/>
      <c r="V10" s="580"/>
      <c r="W10" s="590"/>
      <c r="X10" s="580"/>
      <c r="Y10" s="590"/>
      <c r="Z10" s="580"/>
      <c r="AA10" s="590"/>
      <c r="AB10" s="580"/>
      <c r="AC10" s="590"/>
      <c r="AD10" s="580"/>
      <c r="AE10" s="590"/>
      <c r="AF10" s="580"/>
      <c r="AG10" s="590"/>
      <c r="AH10" s="580"/>
      <c r="AI10" s="590"/>
      <c r="AJ10" s="580"/>
      <c r="AK10" s="590"/>
      <c r="AL10" s="580"/>
      <c r="AM10" s="590"/>
      <c r="AN10" s="580"/>
      <c r="AO10" s="590"/>
      <c r="AP10" s="580"/>
      <c r="AQ10" s="581"/>
    </row>
    <row r="11" spans="1:46" s="139" customFormat="1" ht="23.25" customHeight="1">
      <c r="A11" s="623" t="s">
        <v>150</v>
      </c>
      <c r="B11" s="140"/>
      <c r="C11" s="141">
        <f>MROUND(ROUNDDOWN(B12*0.8,-1),50)</f>
        <v>1050</v>
      </c>
      <c r="D11" s="142"/>
      <c r="E11" s="143">
        <f>C11-$S$1</f>
        <v>0</v>
      </c>
      <c r="F11" s="184"/>
      <c r="G11" s="185">
        <f t="shared" ref="G11:I11" si="12">ROUND(F12*0.8,-1)</f>
        <v>1040</v>
      </c>
      <c r="H11" s="199"/>
      <c r="I11" s="200">
        <f t="shared" si="12"/>
        <v>1040</v>
      </c>
      <c r="J11" s="184"/>
      <c r="K11" s="188">
        <f t="shared" ref="K11" si="13">ROUND(J12*0.8,-1)</f>
        <v>1040</v>
      </c>
      <c r="L11" s="624" t="s">
        <v>150</v>
      </c>
      <c r="M11" s="605"/>
      <c r="N11" s="601">
        <v>1.3</v>
      </c>
      <c r="O11" s="637"/>
      <c r="P11" s="615">
        <f>N11+P13</f>
        <v>3.1</v>
      </c>
      <c r="Q11" s="609"/>
      <c r="R11" s="613">
        <f>P11+R15</f>
        <v>4.2</v>
      </c>
      <c r="S11" s="617"/>
      <c r="T11" s="619">
        <f>R11+T17</f>
        <v>4.2</v>
      </c>
      <c r="U11" s="583"/>
      <c r="V11" s="582">
        <f>T11+V19</f>
        <v>4.2</v>
      </c>
      <c r="W11" s="583"/>
      <c r="X11" s="582">
        <f>V11+X21</f>
        <v>4.2</v>
      </c>
      <c r="Y11" s="583"/>
      <c r="Z11" s="582">
        <f>X11+Z23</f>
        <v>4.2</v>
      </c>
      <c r="AA11" s="583"/>
      <c r="AB11" s="582">
        <f>Z11+AB25</f>
        <v>4.2</v>
      </c>
      <c r="AC11" s="583"/>
      <c r="AD11" s="582">
        <f>AB11+AD27</f>
        <v>4.2</v>
      </c>
      <c r="AE11" s="583"/>
      <c r="AF11" s="582">
        <f>AD11+AF29</f>
        <v>4.2</v>
      </c>
      <c r="AG11" s="583"/>
      <c r="AH11" s="582">
        <f>AF11+AH31</f>
        <v>4.2</v>
      </c>
      <c r="AI11" s="583"/>
      <c r="AJ11" s="582">
        <f>AH11+AJ33</f>
        <v>4.2</v>
      </c>
      <c r="AK11" s="583"/>
      <c r="AL11" s="582">
        <f>AJ11+AL35</f>
        <v>4.2</v>
      </c>
      <c r="AM11" s="583"/>
      <c r="AN11" s="582">
        <f>AL11+AN37</f>
        <v>4.2</v>
      </c>
      <c r="AO11" s="583"/>
      <c r="AP11" s="582">
        <f>AN11+AP39</f>
        <v>4.2</v>
      </c>
      <c r="AQ11" s="587"/>
    </row>
    <row r="12" spans="1:46" s="139" customFormat="1" ht="23.25" customHeight="1">
      <c r="A12" s="603"/>
      <c r="B12" s="144">
        <v>1300</v>
      </c>
      <c r="C12" s="145"/>
      <c r="D12" s="146">
        <f>B12-$P$1</f>
        <v>0</v>
      </c>
      <c r="E12" s="147"/>
      <c r="F12" s="186">
        <f>IF((L5)&lt;=8,P1,P1+ROUND(INT(((L5-8)*I1)),-1))</f>
        <v>1300</v>
      </c>
      <c r="G12" s="187"/>
      <c r="H12" s="186">
        <f>IF((L7)&lt;=8,P1,P1+ROUND(INT(((L7-8)*I1)),-1))</f>
        <v>1300</v>
      </c>
      <c r="I12" s="187"/>
      <c r="J12" s="189">
        <f>IF((L9)&lt;=8,P1,P1+ROUND(INT(((L9-8)*I1)),-1))</f>
        <v>1300</v>
      </c>
      <c r="K12" s="190"/>
      <c r="L12" s="606"/>
      <c r="M12" s="607"/>
      <c r="N12" s="601"/>
      <c r="O12" s="637"/>
      <c r="P12" s="616"/>
      <c r="Q12" s="611"/>
      <c r="R12" s="614"/>
      <c r="S12" s="618"/>
      <c r="T12" s="620"/>
      <c r="U12" s="585"/>
      <c r="V12" s="584"/>
      <c r="W12" s="585"/>
      <c r="X12" s="584"/>
      <c r="Y12" s="585"/>
      <c r="Z12" s="584"/>
      <c r="AA12" s="585"/>
      <c r="AB12" s="584"/>
      <c r="AC12" s="585"/>
      <c r="AD12" s="584"/>
      <c r="AE12" s="585"/>
      <c r="AF12" s="584"/>
      <c r="AG12" s="585"/>
      <c r="AH12" s="584"/>
      <c r="AI12" s="585"/>
      <c r="AJ12" s="584"/>
      <c r="AK12" s="585"/>
      <c r="AL12" s="584"/>
      <c r="AM12" s="585"/>
      <c r="AN12" s="584"/>
      <c r="AO12" s="585"/>
      <c r="AP12" s="584"/>
      <c r="AQ12" s="588"/>
    </row>
    <row r="13" spans="1:46" s="139" customFormat="1" ht="23.25" customHeight="1">
      <c r="A13" s="602" t="s">
        <v>151</v>
      </c>
      <c r="B13" s="140"/>
      <c r="C13" s="141">
        <f>MROUND(ROUNDDOWN(B14*0.8,-1),50)</f>
        <v>1050</v>
      </c>
      <c r="D13" s="142"/>
      <c r="E13" s="143">
        <f>C13-$S$1</f>
        <v>0</v>
      </c>
      <c r="F13" s="184"/>
      <c r="G13" s="185">
        <f t="shared" ref="G13:I13" si="14">ROUND(F14*0.8,-1)</f>
        <v>1040</v>
      </c>
      <c r="H13" s="184"/>
      <c r="I13" s="185">
        <f t="shared" si="14"/>
        <v>1040</v>
      </c>
      <c r="J13" s="184"/>
      <c r="K13" s="188">
        <f t="shared" ref="K13:M13" si="15">ROUND(J14*0.8,-1)</f>
        <v>1040</v>
      </c>
      <c r="L13" s="184"/>
      <c r="M13" s="185">
        <f t="shared" si="15"/>
        <v>1040</v>
      </c>
      <c r="N13" s="604" t="s">
        <v>151</v>
      </c>
      <c r="O13" s="639"/>
      <c r="P13" s="642">
        <v>1.8</v>
      </c>
      <c r="Q13" s="601"/>
      <c r="R13" s="626">
        <f>P13+R15</f>
        <v>2.9000000000000004</v>
      </c>
      <c r="S13" s="633"/>
      <c r="T13" s="635">
        <f>R13+T17</f>
        <v>2.9000000000000004</v>
      </c>
      <c r="U13" s="589"/>
      <c r="V13" s="578">
        <f>T13+V19</f>
        <v>2.9000000000000004</v>
      </c>
      <c r="W13" s="589"/>
      <c r="X13" s="578">
        <f>V13+X21</f>
        <v>2.9000000000000004</v>
      </c>
      <c r="Y13" s="589"/>
      <c r="Z13" s="578">
        <f>X13+Z23</f>
        <v>2.9000000000000004</v>
      </c>
      <c r="AA13" s="589"/>
      <c r="AB13" s="578">
        <f>Z13+AB25</f>
        <v>2.9000000000000004</v>
      </c>
      <c r="AC13" s="589"/>
      <c r="AD13" s="578">
        <f>AB13+AD27</f>
        <v>2.9000000000000004</v>
      </c>
      <c r="AE13" s="589"/>
      <c r="AF13" s="578">
        <f>AD13+AF29</f>
        <v>2.9000000000000004</v>
      </c>
      <c r="AG13" s="589"/>
      <c r="AH13" s="578">
        <f>AF13+AH31</f>
        <v>2.9000000000000004</v>
      </c>
      <c r="AI13" s="589"/>
      <c r="AJ13" s="578">
        <f>AH13+AJ33</f>
        <v>2.9000000000000004</v>
      </c>
      <c r="AK13" s="589"/>
      <c r="AL13" s="578">
        <f>AJ13+AL35</f>
        <v>2.9000000000000004</v>
      </c>
      <c r="AM13" s="589"/>
      <c r="AN13" s="578">
        <f>AL13+AN37</f>
        <v>2.9000000000000004</v>
      </c>
      <c r="AO13" s="589"/>
      <c r="AP13" s="578">
        <f>AN13+AP39</f>
        <v>2.9000000000000004</v>
      </c>
      <c r="AQ13" s="579"/>
    </row>
    <row r="14" spans="1:46" s="139" customFormat="1" ht="23.25" customHeight="1" thickBot="1">
      <c r="A14" s="638"/>
      <c r="B14" s="282">
        <v>1300</v>
      </c>
      <c r="C14" s="283"/>
      <c r="D14" s="215">
        <f>B14-$P$1</f>
        <v>0</v>
      </c>
      <c r="E14" s="216"/>
      <c r="F14" s="186">
        <f>IF((N5)&lt;=8,P1,P1+ROUND(INT(((N5-8)*I1)),-1))</f>
        <v>1300</v>
      </c>
      <c r="G14" s="217"/>
      <c r="H14" s="186">
        <f>IF((N7)&lt;=8,P1,P1+ROUND(INT(((N7-8)*I1)),-1))</f>
        <v>1300</v>
      </c>
      <c r="I14" s="217"/>
      <c r="J14" s="189">
        <f>IF((N9)&lt;=8,P1,P1+ROUND(INT(((N9-8)*I1)),-1))</f>
        <v>1300</v>
      </c>
      <c r="K14" s="218"/>
      <c r="L14" s="186">
        <f>IF((N11)&lt;=8,P1,P1+ROUND(INT(((N11-8)*I1)),-1))</f>
        <v>1300</v>
      </c>
      <c r="M14" s="217"/>
      <c r="N14" s="640"/>
      <c r="O14" s="641"/>
      <c r="P14" s="643"/>
      <c r="Q14" s="644"/>
      <c r="R14" s="645"/>
      <c r="S14" s="646"/>
      <c r="T14" s="636"/>
      <c r="U14" s="590"/>
      <c r="V14" s="580"/>
      <c r="W14" s="590"/>
      <c r="X14" s="580"/>
      <c r="Y14" s="590"/>
      <c r="Z14" s="580"/>
      <c r="AA14" s="590"/>
      <c r="AB14" s="580"/>
      <c r="AC14" s="590"/>
      <c r="AD14" s="580"/>
      <c r="AE14" s="590"/>
      <c r="AF14" s="580"/>
      <c r="AG14" s="590"/>
      <c r="AH14" s="580"/>
      <c r="AI14" s="590"/>
      <c r="AJ14" s="580"/>
      <c r="AK14" s="590"/>
      <c r="AL14" s="580"/>
      <c r="AM14" s="590"/>
      <c r="AN14" s="580"/>
      <c r="AO14" s="590"/>
      <c r="AP14" s="580"/>
      <c r="AQ14" s="581"/>
    </row>
    <row r="15" spans="1:46" s="139" customFormat="1" ht="23.25" customHeight="1">
      <c r="A15" s="653" t="s">
        <v>90</v>
      </c>
      <c r="B15" s="284"/>
      <c r="C15" s="285">
        <f>MROUND(ROUNDDOWN(B16*0.8,-1),50)</f>
        <v>1750</v>
      </c>
      <c r="D15" s="286"/>
      <c r="E15" s="287">
        <f>C15-$S$1</f>
        <v>700</v>
      </c>
      <c r="F15" s="288"/>
      <c r="G15" s="289">
        <f t="shared" ref="G15:Q17" si="16">ROUND(F16*0.8,-1)</f>
        <v>1040</v>
      </c>
      <c r="H15" s="288"/>
      <c r="I15" s="289">
        <f t="shared" si="16"/>
        <v>1040</v>
      </c>
      <c r="J15" s="288"/>
      <c r="K15" s="290">
        <f t="shared" ref="K15:O15" si="17">ROUND(J16*0.8,-1)</f>
        <v>1040</v>
      </c>
      <c r="L15" s="288"/>
      <c r="M15" s="289">
        <f t="shared" si="17"/>
        <v>1040</v>
      </c>
      <c r="N15" s="288"/>
      <c r="O15" s="291">
        <f t="shared" si="17"/>
        <v>1040</v>
      </c>
      <c r="P15" s="654" t="s">
        <v>152</v>
      </c>
      <c r="Q15" s="655"/>
      <c r="R15" s="657">
        <v>1.1000000000000001</v>
      </c>
      <c r="S15" s="658"/>
      <c r="T15" s="619">
        <f>R15+T17</f>
        <v>1.1000000000000001</v>
      </c>
      <c r="U15" s="583"/>
      <c r="V15" s="582">
        <f>T15+V19</f>
        <v>1.1000000000000001</v>
      </c>
      <c r="W15" s="583"/>
      <c r="X15" s="582">
        <f>V15+X21</f>
        <v>1.1000000000000001</v>
      </c>
      <c r="Y15" s="583"/>
      <c r="Z15" s="582">
        <f>X15+Z23</f>
        <v>1.1000000000000001</v>
      </c>
      <c r="AA15" s="583"/>
      <c r="AB15" s="582">
        <f>Z15+AB25</f>
        <v>1.1000000000000001</v>
      </c>
      <c r="AC15" s="583"/>
      <c r="AD15" s="582">
        <f>AB15+AD27</f>
        <v>1.1000000000000001</v>
      </c>
      <c r="AE15" s="583"/>
      <c r="AF15" s="582">
        <f>AD15+AF29</f>
        <v>1.1000000000000001</v>
      </c>
      <c r="AG15" s="583"/>
      <c r="AH15" s="582">
        <f>AF15+AH31</f>
        <v>1.1000000000000001</v>
      </c>
      <c r="AI15" s="583"/>
      <c r="AJ15" s="582">
        <f>AH15+AJ33</f>
        <v>1.1000000000000001</v>
      </c>
      <c r="AK15" s="583"/>
      <c r="AL15" s="582">
        <f>AJ15+AL35</f>
        <v>1.1000000000000001</v>
      </c>
      <c r="AM15" s="583"/>
      <c r="AN15" s="582">
        <f>AL15+AN37</f>
        <v>1.1000000000000001</v>
      </c>
      <c r="AO15" s="583"/>
      <c r="AP15" s="582">
        <f>AN15+AP39</f>
        <v>1.1000000000000001</v>
      </c>
      <c r="AQ15" s="587"/>
    </row>
    <row r="16" spans="1:46" s="139" customFormat="1" ht="23.25" customHeight="1">
      <c r="A16" s="603"/>
      <c r="B16" s="144">
        <f>$P$1+MROUND(ROUNDDOWN(P4*$I$1,-1),50)</f>
        <v>2200</v>
      </c>
      <c r="C16" s="145"/>
      <c r="D16" s="167">
        <f>B16-$P$1</f>
        <v>900</v>
      </c>
      <c r="E16" s="147"/>
      <c r="F16" s="191">
        <f>IF((P5)&lt;=8,P1,P1+ROUND(INT(((R5-8)*I1)),-1))</f>
        <v>1300</v>
      </c>
      <c r="G16" s="187"/>
      <c r="H16" s="191">
        <f>IF((P7)&lt;=8,P1,P1+ROUND(INT(((P7-8)*I1)),-1))</f>
        <v>1300</v>
      </c>
      <c r="I16" s="187"/>
      <c r="J16" s="192">
        <f>IF((P9)&lt;=8,P1,P1+ROUND(INT(((P9-8)*I1)),-1))</f>
        <v>1300</v>
      </c>
      <c r="K16" s="190"/>
      <c r="L16" s="191">
        <f>IF((P11)&lt;=8,P1,P1+ROUND(INT(((P11-8)*I1)),-1))</f>
        <v>1300</v>
      </c>
      <c r="M16" s="187"/>
      <c r="N16" s="192">
        <f>IF((P13)&lt;=8,P1,P1+ROUND(INT(((P13-8)*I1)),-1))</f>
        <v>1300</v>
      </c>
      <c r="O16" s="220"/>
      <c r="P16" s="656"/>
      <c r="Q16" s="607"/>
      <c r="R16" s="652"/>
      <c r="S16" s="659"/>
      <c r="T16" s="620"/>
      <c r="U16" s="585"/>
      <c r="V16" s="584"/>
      <c r="W16" s="585"/>
      <c r="X16" s="584"/>
      <c r="Y16" s="585"/>
      <c r="Z16" s="584"/>
      <c r="AA16" s="585"/>
      <c r="AB16" s="584"/>
      <c r="AC16" s="585"/>
      <c r="AD16" s="584"/>
      <c r="AE16" s="585"/>
      <c r="AF16" s="584"/>
      <c r="AG16" s="585"/>
      <c r="AH16" s="584"/>
      <c r="AI16" s="585"/>
      <c r="AJ16" s="584"/>
      <c r="AK16" s="585"/>
      <c r="AL16" s="584"/>
      <c r="AM16" s="585"/>
      <c r="AN16" s="584"/>
      <c r="AO16" s="585"/>
      <c r="AP16" s="584"/>
      <c r="AQ16" s="588"/>
    </row>
    <row r="17" spans="1:43" s="139" customFormat="1" ht="23.25" customHeight="1">
      <c r="A17" s="647" t="s">
        <v>91</v>
      </c>
      <c r="B17" s="140"/>
      <c r="C17" s="141">
        <f>MROUND(ROUNDDOWN(B18*0.8,-1),50)</f>
        <v>1850</v>
      </c>
      <c r="D17" s="162"/>
      <c r="E17" s="163">
        <f>C17-$S$1</f>
        <v>800</v>
      </c>
      <c r="F17" s="203"/>
      <c r="G17" s="204">
        <f t="shared" ref="G17:Q19" si="18">ROUND(F18*0.8,-1)</f>
        <v>1040</v>
      </c>
      <c r="H17" s="203"/>
      <c r="I17" s="204">
        <f t="shared" si="18"/>
        <v>1040</v>
      </c>
      <c r="J17" s="203"/>
      <c r="K17" s="205">
        <f t="shared" si="18"/>
        <v>1040</v>
      </c>
      <c r="L17" s="203"/>
      <c r="M17" s="204">
        <f t="shared" si="18"/>
        <v>1040</v>
      </c>
      <c r="N17" s="203"/>
      <c r="O17" s="292">
        <f t="shared" si="18"/>
        <v>1040</v>
      </c>
      <c r="P17" s="294"/>
      <c r="Q17" s="205">
        <f t="shared" si="16"/>
        <v>1040</v>
      </c>
      <c r="R17" s="624" t="s">
        <v>153</v>
      </c>
      <c r="S17" s="649"/>
      <c r="T17" s="652"/>
      <c r="U17" s="637"/>
      <c r="V17" s="578">
        <f>T17+V19</f>
        <v>0</v>
      </c>
      <c r="W17" s="589"/>
      <c r="X17" s="578">
        <f>V17+X21</f>
        <v>0</v>
      </c>
      <c r="Y17" s="589"/>
      <c r="Z17" s="578">
        <f>X17+Z23</f>
        <v>0</v>
      </c>
      <c r="AA17" s="589"/>
      <c r="AB17" s="578">
        <f>Z17+AB25</f>
        <v>0</v>
      </c>
      <c r="AC17" s="589"/>
      <c r="AD17" s="578">
        <f>AB17+AD27</f>
        <v>0</v>
      </c>
      <c r="AE17" s="589"/>
      <c r="AF17" s="578">
        <f>AD17+AF29</f>
        <v>0</v>
      </c>
      <c r="AG17" s="589"/>
      <c r="AH17" s="578">
        <f>AF17+AH31</f>
        <v>0</v>
      </c>
      <c r="AI17" s="589"/>
      <c r="AJ17" s="578">
        <f>AH17+AJ33</f>
        <v>0</v>
      </c>
      <c r="AK17" s="589"/>
      <c r="AL17" s="578">
        <f>AJ17+AL35</f>
        <v>0</v>
      </c>
      <c r="AM17" s="589"/>
      <c r="AN17" s="578">
        <f>AL17+AN37</f>
        <v>0</v>
      </c>
      <c r="AO17" s="589"/>
      <c r="AP17" s="578">
        <f>AN17+AP39</f>
        <v>0</v>
      </c>
      <c r="AQ17" s="579"/>
    </row>
    <row r="18" spans="1:43" s="139" customFormat="1" ht="23.25" customHeight="1" thickBot="1">
      <c r="A18" s="648"/>
      <c r="B18" s="152">
        <f>$P$1+MROUND(ROUNDDOWN(R4*$I$1,-1),50)</f>
        <v>2300</v>
      </c>
      <c r="C18" s="153"/>
      <c r="D18" s="154">
        <f>B18-$P$1</f>
        <v>1000</v>
      </c>
      <c r="E18" s="155"/>
      <c r="F18" s="193">
        <f>IF((R5)&lt;=8,P1,P1+ROUND(INT(((R5-8)*I1)),-1))</f>
        <v>1300</v>
      </c>
      <c r="G18" s="194"/>
      <c r="H18" s="193">
        <f>IF((R7)&lt;=8,P1,P1+ROUND(INT(((R7-8)*I1)),-1))</f>
        <v>1300</v>
      </c>
      <c r="I18" s="194"/>
      <c r="J18" s="195">
        <f>IF((R9)&lt;=8,P1,P1+ROUND(INT(((R9-8)*I1)),-1))</f>
        <v>1300</v>
      </c>
      <c r="K18" s="196"/>
      <c r="L18" s="193">
        <f>IF((R11)&lt;=8,P1,P1+ROUND(INT(((R11-8)*I1)),-1))</f>
        <v>1300</v>
      </c>
      <c r="M18" s="194"/>
      <c r="N18" s="195">
        <f>IF((R13)&lt;=8,P1,P1+ROUND(INT(((R13-8)*I1)),-1))</f>
        <v>1300</v>
      </c>
      <c r="O18" s="293"/>
      <c r="P18" s="295">
        <f>IF((R15)&lt;=8,P1,P1+ROUND(INT(((R15-8)*I1)),-1))</f>
        <v>1300</v>
      </c>
      <c r="Q18" s="196"/>
      <c r="R18" s="650"/>
      <c r="S18" s="651"/>
      <c r="T18" s="652"/>
      <c r="U18" s="637"/>
      <c r="V18" s="580"/>
      <c r="W18" s="590"/>
      <c r="X18" s="580"/>
      <c r="Y18" s="590"/>
      <c r="Z18" s="580"/>
      <c r="AA18" s="590"/>
      <c r="AB18" s="580"/>
      <c r="AC18" s="590"/>
      <c r="AD18" s="580"/>
      <c r="AE18" s="590"/>
      <c r="AF18" s="580"/>
      <c r="AG18" s="590"/>
      <c r="AH18" s="580"/>
      <c r="AI18" s="590"/>
      <c r="AJ18" s="580"/>
      <c r="AK18" s="590"/>
      <c r="AL18" s="580"/>
      <c r="AM18" s="590"/>
      <c r="AN18" s="580"/>
      <c r="AO18" s="590"/>
      <c r="AP18" s="580"/>
      <c r="AQ18" s="581"/>
    </row>
    <row r="19" spans="1:43" s="12" customFormat="1" ht="23.25" hidden="1" customHeight="1">
      <c r="A19" s="497">
        <f>T19</f>
        <v>0</v>
      </c>
      <c r="B19" s="112"/>
      <c r="C19" s="113">
        <f>MROUND(ROUNDDOWN(B20*0.8,-1),50)</f>
        <v>1850</v>
      </c>
      <c r="D19" s="70"/>
      <c r="E19" s="71">
        <f>C19-$S$1</f>
        <v>800</v>
      </c>
      <c r="F19" s="34"/>
      <c r="G19" s="35">
        <f t="shared" ref="G19:Q21" si="19">ROUND(F20*0.8,-1)</f>
        <v>1040</v>
      </c>
      <c r="H19" s="34"/>
      <c r="I19" s="35">
        <f t="shared" si="19"/>
        <v>1040</v>
      </c>
      <c r="J19" s="34"/>
      <c r="K19" s="33">
        <f t="shared" si="19"/>
        <v>1040</v>
      </c>
      <c r="L19" s="34"/>
      <c r="M19" s="35">
        <f t="shared" si="19"/>
        <v>1040</v>
      </c>
      <c r="N19" s="34"/>
      <c r="O19" s="33">
        <f t="shared" si="19"/>
        <v>1040</v>
      </c>
      <c r="P19" s="34"/>
      <c r="Q19" s="33">
        <f t="shared" si="18"/>
        <v>1040</v>
      </c>
      <c r="R19" s="63"/>
      <c r="S19" s="62">
        <f t="shared" ref="S19:AG33" si="20">ROUND(R20*0.8,-1)</f>
        <v>1040</v>
      </c>
      <c r="T19" s="660"/>
      <c r="U19" s="464"/>
      <c r="V19" s="495"/>
      <c r="W19" s="495"/>
      <c r="X19" s="483">
        <f>V19+X21</f>
        <v>0</v>
      </c>
      <c r="Y19" s="484"/>
      <c r="Z19" s="483">
        <f>X19+Z23</f>
        <v>0</v>
      </c>
      <c r="AA19" s="484"/>
      <c r="AB19" s="483">
        <f>Z19+AB25</f>
        <v>0</v>
      </c>
      <c r="AC19" s="484"/>
      <c r="AD19" s="483">
        <f>AB19+AD27</f>
        <v>0</v>
      </c>
      <c r="AE19" s="484"/>
      <c r="AF19" s="483">
        <f>AD19+AF29</f>
        <v>0</v>
      </c>
      <c r="AG19" s="484"/>
      <c r="AH19" s="483">
        <f>AF19+AH31</f>
        <v>0</v>
      </c>
      <c r="AI19" s="484"/>
      <c r="AJ19" s="483">
        <f>AH19+AJ33</f>
        <v>0</v>
      </c>
      <c r="AK19" s="484"/>
      <c r="AL19" s="483">
        <f>AJ19+AL35</f>
        <v>0</v>
      </c>
      <c r="AM19" s="484"/>
      <c r="AN19" s="483">
        <f>AL19+AN37</f>
        <v>0</v>
      </c>
      <c r="AO19" s="484"/>
      <c r="AP19" s="483">
        <f>AN19+AP39</f>
        <v>0</v>
      </c>
      <c r="AQ19" s="487"/>
    </row>
    <row r="20" spans="1:43" s="12" customFormat="1" ht="23.25" hidden="1" customHeight="1">
      <c r="A20" s="462"/>
      <c r="B20" s="106">
        <f>$P$1+MROUND(ROUNDDOWN(T4*$I$1,-1),50)</f>
        <v>2300</v>
      </c>
      <c r="C20" s="107"/>
      <c r="D20" s="48">
        <f>B20-$P$1</f>
        <v>1000</v>
      </c>
      <c r="E20" s="49"/>
      <c r="F20" s="27">
        <f>IF((T5)&lt;=8,P1,P1+ROUND(INT(((T5-8)*I1)),-1))</f>
        <v>1300</v>
      </c>
      <c r="G20" s="28"/>
      <c r="H20" s="27">
        <f>IF((T7)&lt;=8,P1,P1+ROUND(INT(((T7-8)*I1)),-1))</f>
        <v>1300</v>
      </c>
      <c r="I20" s="28"/>
      <c r="J20" s="30">
        <f>IF((T9)&lt;=8,P1,P1+ROUND(INT(((T9-8)*I1)),-1))</f>
        <v>1300</v>
      </c>
      <c r="K20" s="24"/>
      <c r="L20" s="27">
        <f>IF((T11)&lt;=8,P1,P1+ROUND(INT(((T11-8)*I1)),-1))</f>
        <v>1300</v>
      </c>
      <c r="M20" s="28"/>
      <c r="N20" s="30">
        <f>IF((T13)&lt;=8,P1,P1+ROUND(INT(((T13-8)*I1)),-1))</f>
        <v>1300</v>
      </c>
      <c r="O20" s="24"/>
      <c r="P20" s="30">
        <f>IF((T15)&lt;=8,P1,P1+ROUND(INT(((T15-8)*I1)),-1))</f>
        <v>1300</v>
      </c>
      <c r="Q20" s="24"/>
      <c r="R20" s="17">
        <f>IF((T17)&lt;=8,P1,P1+ROUND(INT(((T17-8)*I1)),-1))</f>
        <v>1300</v>
      </c>
      <c r="S20" s="13"/>
      <c r="T20" s="465"/>
      <c r="U20" s="466"/>
      <c r="V20" s="467"/>
      <c r="W20" s="467"/>
      <c r="X20" s="485"/>
      <c r="Y20" s="486"/>
      <c r="Z20" s="485"/>
      <c r="AA20" s="486"/>
      <c r="AB20" s="485"/>
      <c r="AC20" s="486"/>
      <c r="AD20" s="485"/>
      <c r="AE20" s="486"/>
      <c r="AF20" s="485"/>
      <c r="AG20" s="486"/>
      <c r="AH20" s="485"/>
      <c r="AI20" s="486"/>
      <c r="AJ20" s="485"/>
      <c r="AK20" s="486"/>
      <c r="AL20" s="485"/>
      <c r="AM20" s="486"/>
      <c r="AN20" s="485"/>
      <c r="AO20" s="486"/>
      <c r="AP20" s="485"/>
      <c r="AQ20" s="488"/>
    </row>
    <row r="21" spans="1:43" s="12" customFormat="1" ht="23.25" hidden="1" customHeight="1">
      <c r="A21" s="461">
        <f>V21</f>
        <v>0</v>
      </c>
      <c r="B21" s="104"/>
      <c r="C21" s="105">
        <f>MROUND(ROUNDDOWN(B22*0.8,-1),50)</f>
        <v>1850</v>
      </c>
      <c r="D21" s="46"/>
      <c r="E21" s="47">
        <f>C21-$S$1</f>
        <v>800</v>
      </c>
      <c r="F21" s="25"/>
      <c r="G21" s="26">
        <f t="shared" ref="G21:Q23" si="21">ROUND(F22*0.8,-1)</f>
        <v>1040</v>
      </c>
      <c r="H21" s="25"/>
      <c r="I21" s="26">
        <f t="shared" si="21"/>
        <v>1040</v>
      </c>
      <c r="J21" s="25"/>
      <c r="K21" s="22">
        <f t="shared" si="21"/>
        <v>1040</v>
      </c>
      <c r="L21" s="25"/>
      <c r="M21" s="26">
        <f t="shared" si="21"/>
        <v>1040</v>
      </c>
      <c r="N21" s="25"/>
      <c r="O21" s="22">
        <f t="shared" si="21"/>
        <v>1040</v>
      </c>
      <c r="P21" s="25"/>
      <c r="Q21" s="22">
        <f t="shared" si="19"/>
        <v>1040</v>
      </c>
      <c r="R21" s="25"/>
      <c r="S21" s="22">
        <f t="shared" ref="S21:AG35" si="22">ROUND(R22*0.8,-1)</f>
        <v>1040</v>
      </c>
      <c r="T21" s="25"/>
      <c r="U21" s="22">
        <f t="shared" si="20"/>
        <v>1040</v>
      </c>
      <c r="V21" s="479"/>
      <c r="W21" s="480"/>
      <c r="X21" s="467"/>
      <c r="Y21" s="496"/>
      <c r="Z21" s="489">
        <f>X21+Z23</f>
        <v>0</v>
      </c>
      <c r="AA21" s="493"/>
      <c r="AB21" s="489">
        <f>Z21+AB25</f>
        <v>0</v>
      </c>
      <c r="AC21" s="493"/>
      <c r="AD21" s="489">
        <f>AB21+AD27</f>
        <v>0</v>
      </c>
      <c r="AE21" s="493"/>
      <c r="AF21" s="489">
        <f>AD21+AF29</f>
        <v>0</v>
      </c>
      <c r="AG21" s="493"/>
      <c r="AH21" s="489">
        <f>AF21+AH31</f>
        <v>0</v>
      </c>
      <c r="AI21" s="493"/>
      <c r="AJ21" s="489">
        <f>AH21+AJ33</f>
        <v>0</v>
      </c>
      <c r="AK21" s="493"/>
      <c r="AL21" s="489">
        <f>AJ21+AL35</f>
        <v>0</v>
      </c>
      <c r="AM21" s="493"/>
      <c r="AN21" s="489">
        <f>AL21+AN37</f>
        <v>0</v>
      </c>
      <c r="AO21" s="493"/>
      <c r="AP21" s="489">
        <f>AN21+AP39</f>
        <v>0</v>
      </c>
      <c r="AQ21" s="490"/>
    </row>
    <row r="22" spans="1:43" s="12" customFormat="1" ht="23.25" hidden="1" customHeight="1">
      <c r="A22" s="462"/>
      <c r="B22" s="106">
        <f>$P$1+MROUND(ROUNDDOWN(V4*$I$1,-1),50)</f>
        <v>2300</v>
      </c>
      <c r="C22" s="107"/>
      <c r="D22" s="48">
        <f>B22-$P$1</f>
        <v>1000</v>
      </c>
      <c r="E22" s="49"/>
      <c r="F22" s="27">
        <f>IF((V5)&lt;=8,P1,P1+ROUND(INT(((V5-8)*I1)),-1))</f>
        <v>1300</v>
      </c>
      <c r="G22" s="28"/>
      <c r="H22" s="27">
        <f>IF((V7)&lt;=8,P1,P1+ROUND(INT(((V7-8)*I1)),-1))</f>
        <v>1300</v>
      </c>
      <c r="I22" s="28"/>
      <c r="J22" s="30">
        <f>IF((V9)&lt;=8,P1,P1+ROUND(INT(((V9-8)*I1)),-1))</f>
        <v>1300</v>
      </c>
      <c r="K22" s="24"/>
      <c r="L22" s="27">
        <f>IF((V11)&lt;=8,P1,P1+ROUND(INT(((V11-8)*I1)),-1))</f>
        <v>1300</v>
      </c>
      <c r="M22" s="28"/>
      <c r="N22" s="30">
        <f>IF((V13)&lt;=8,P1,P1+ROUND(INT(((V13-8)*I1)),-1))</f>
        <v>1300</v>
      </c>
      <c r="O22" s="24"/>
      <c r="P22" s="30">
        <f>IF((V15)&lt;=8,P1,P1+ROUND(INT(((V15-8)*I1)),-1))</f>
        <v>1300</v>
      </c>
      <c r="Q22" s="24"/>
      <c r="R22" s="30">
        <f>IF((V17)&lt;=8,P1,P1+ROUND(INT(((V17-8)*I1)),-1))</f>
        <v>1300</v>
      </c>
      <c r="S22" s="24"/>
      <c r="T22" s="30">
        <f>IF((V19)&lt;=8,P1,P1+ROUND(INT(((V19-8)*I1)),-1))</f>
        <v>1300</v>
      </c>
      <c r="U22" s="24"/>
      <c r="V22" s="481"/>
      <c r="W22" s="482"/>
      <c r="X22" s="467"/>
      <c r="Y22" s="496"/>
      <c r="Z22" s="491"/>
      <c r="AA22" s="494"/>
      <c r="AB22" s="491"/>
      <c r="AC22" s="494"/>
      <c r="AD22" s="491"/>
      <c r="AE22" s="494"/>
      <c r="AF22" s="491"/>
      <c r="AG22" s="494"/>
      <c r="AH22" s="491"/>
      <c r="AI22" s="494"/>
      <c r="AJ22" s="491"/>
      <c r="AK22" s="494"/>
      <c r="AL22" s="491"/>
      <c r="AM22" s="494"/>
      <c r="AN22" s="491"/>
      <c r="AO22" s="494"/>
      <c r="AP22" s="491"/>
      <c r="AQ22" s="492"/>
    </row>
    <row r="23" spans="1:43" s="12" customFormat="1" ht="23.25" hidden="1" customHeight="1">
      <c r="A23" s="461">
        <f>X23</f>
        <v>0</v>
      </c>
      <c r="B23" s="104"/>
      <c r="C23" s="105">
        <f>MROUND(ROUNDDOWN(B24*0.8,-1),50)</f>
        <v>1850</v>
      </c>
      <c r="D23" s="46"/>
      <c r="E23" s="47">
        <f>C23-$S$1</f>
        <v>800</v>
      </c>
      <c r="F23" s="25"/>
      <c r="G23" s="26">
        <f t="shared" ref="G23:Q25" si="23">ROUND(F24*0.8,-1)</f>
        <v>1040</v>
      </c>
      <c r="H23" s="25"/>
      <c r="I23" s="26">
        <f t="shared" si="23"/>
        <v>1040</v>
      </c>
      <c r="J23" s="25"/>
      <c r="K23" s="22">
        <f t="shared" si="23"/>
        <v>1040</v>
      </c>
      <c r="L23" s="25"/>
      <c r="M23" s="26">
        <f t="shared" si="23"/>
        <v>1040</v>
      </c>
      <c r="N23" s="25"/>
      <c r="O23" s="22">
        <f t="shared" si="23"/>
        <v>1040</v>
      </c>
      <c r="P23" s="25"/>
      <c r="Q23" s="22">
        <f t="shared" si="21"/>
        <v>1040</v>
      </c>
      <c r="R23" s="25"/>
      <c r="S23" s="22">
        <f t="shared" ref="S23:AG37" si="24">ROUND(R24*0.8,-1)</f>
        <v>1040</v>
      </c>
      <c r="T23" s="25"/>
      <c r="U23" s="22">
        <f t="shared" si="22"/>
        <v>1040</v>
      </c>
      <c r="V23" s="25"/>
      <c r="W23" s="22">
        <f t="shared" si="20"/>
        <v>1040</v>
      </c>
      <c r="X23" s="463"/>
      <c r="Y23" s="464"/>
      <c r="Z23" s="467"/>
      <c r="AA23" s="467"/>
      <c r="AB23" s="483">
        <f>Z23+AB25</f>
        <v>0</v>
      </c>
      <c r="AC23" s="484"/>
      <c r="AD23" s="483">
        <f>AB23+AD27</f>
        <v>0</v>
      </c>
      <c r="AE23" s="484"/>
      <c r="AF23" s="483">
        <f>AD23+AF29</f>
        <v>0</v>
      </c>
      <c r="AG23" s="484"/>
      <c r="AH23" s="483">
        <f>AF23+AH31</f>
        <v>0</v>
      </c>
      <c r="AI23" s="484"/>
      <c r="AJ23" s="483">
        <f>AH23+AJ33</f>
        <v>0</v>
      </c>
      <c r="AK23" s="484"/>
      <c r="AL23" s="483">
        <f>AJ23+AL35</f>
        <v>0</v>
      </c>
      <c r="AM23" s="484"/>
      <c r="AN23" s="483">
        <f>AL23+AN37</f>
        <v>0</v>
      </c>
      <c r="AO23" s="484"/>
      <c r="AP23" s="483">
        <f>AN23+AP39</f>
        <v>0</v>
      </c>
      <c r="AQ23" s="487"/>
    </row>
    <row r="24" spans="1:43" s="12" customFormat="1" ht="23.25" hidden="1" customHeight="1">
      <c r="A24" s="462"/>
      <c r="B24" s="106">
        <f>$P$1+MROUND(ROUNDDOWN(X4*$I$1,-1),50)</f>
        <v>2300</v>
      </c>
      <c r="C24" s="107"/>
      <c r="D24" s="48">
        <f>B24-$P$1</f>
        <v>1000</v>
      </c>
      <c r="E24" s="49"/>
      <c r="F24" s="27">
        <f>IF((X5)&lt;=8,P1,P1+ROUND(INT(((X5-8)*I1)),-1))</f>
        <v>1300</v>
      </c>
      <c r="G24" s="28"/>
      <c r="H24" s="27">
        <f>IF((X7)&lt;=8,P1,P1+ROUND(INT(((X7-8)*I1)),-1))</f>
        <v>1300</v>
      </c>
      <c r="I24" s="28"/>
      <c r="J24" s="30">
        <f>IF((X9)&lt;=8,P1,P1+ROUND(INT(((X9-8)*I1)),-1))</f>
        <v>1300</v>
      </c>
      <c r="K24" s="24"/>
      <c r="L24" s="27">
        <f>IF((X11)&lt;=8,P1,P1+ROUND(INT(((X11-8)*I1)),-1))</f>
        <v>1300</v>
      </c>
      <c r="M24" s="28"/>
      <c r="N24" s="30">
        <f>IF((X13)&lt;=8,P1,P1+ROUND(INT(((X13-8)*I1)),-1))</f>
        <v>1300</v>
      </c>
      <c r="O24" s="24"/>
      <c r="P24" s="30">
        <f>IF((X15)&lt;=8,P1,P1+ROUND(INT(((X15-8)*I1)),-1))</f>
        <v>1300</v>
      </c>
      <c r="Q24" s="24"/>
      <c r="R24" s="30">
        <f>IF((X17)&lt;=8,P1,P1+ROUND(INT(((X17-8)*I1)),-1))</f>
        <v>1300</v>
      </c>
      <c r="S24" s="24"/>
      <c r="T24" s="30">
        <f>IF((X19)&lt;=8,P1,P1+ROUND(INT(((X19-8)*I1)),-1))</f>
        <v>1300</v>
      </c>
      <c r="U24" s="24"/>
      <c r="V24" s="30">
        <f>IF((X21)&lt;=8,P1,P1+ROUND(INT(((X21-8)*I1)),-1))</f>
        <v>1300</v>
      </c>
      <c r="W24" s="24"/>
      <c r="X24" s="465"/>
      <c r="Y24" s="466"/>
      <c r="Z24" s="467"/>
      <c r="AA24" s="467"/>
      <c r="AB24" s="485"/>
      <c r="AC24" s="486"/>
      <c r="AD24" s="485"/>
      <c r="AE24" s="486"/>
      <c r="AF24" s="485"/>
      <c r="AG24" s="486"/>
      <c r="AH24" s="485"/>
      <c r="AI24" s="486"/>
      <c r="AJ24" s="485"/>
      <c r="AK24" s="486"/>
      <c r="AL24" s="485"/>
      <c r="AM24" s="486"/>
      <c r="AN24" s="485"/>
      <c r="AO24" s="486"/>
      <c r="AP24" s="485"/>
      <c r="AQ24" s="488"/>
    </row>
    <row r="25" spans="1:43" s="12" customFormat="1" ht="23.25" hidden="1" customHeight="1">
      <c r="A25" s="461">
        <f>Z25</f>
        <v>0</v>
      </c>
      <c r="B25" s="104"/>
      <c r="C25" s="105">
        <f>MROUND(ROUNDDOWN(B26*0.8,-1),50)</f>
        <v>1850</v>
      </c>
      <c r="D25" s="46"/>
      <c r="E25" s="47">
        <f>C25-$S$1</f>
        <v>800</v>
      </c>
      <c r="F25" s="25"/>
      <c r="G25" s="26">
        <f t="shared" ref="G25:Q27" si="25">ROUND(F26*0.8,-1)</f>
        <v>1040</v>
      </c>
      <c r="H25" s="25"/>
      <c r="I25" s="26">
        <f t="shared" si="25"/>
        <v>1040</v>
      </c>
      <c r="J25" s="25"/>
      <c r="K25" s="22">
        <f t="shared" si="25"/>
        <v>1040</v>
      </c>
      <c r="L25" s="25"/>
      <c r="M25" s="26">
        <f t="shared" si="25"/>
        <v>1040</v>
      </c>
      <c r="N25" s="25"/>
      <c r="O25" s="22">
        <f t="shared" si="25"/>
        <v>1040</v>
      </c>
      <c r="P25" s="25"/>
      <c r="Q25" s="22">
        <f t="shared" si="23"/>
        <v>1040</v>
      </c>
      <c r="R25" s="25"/>
      <c r="S25" s="22">
        <f t="shared" ref="S25:AG39" si="26">ROUND(R26*0.8,-1)</f>
        <v>1040</v>
      </c>
      <c r="T25" s="25"/>
      <c r="U25" s="22">
        <f t="shared" si="24"/>
        <v>1040</v>
      </c>
      <c r="V25" s="25"/>
      <c r="W25" s="22">
        <f t="shared" si="22"/>
        <v>1040</v>
      </c>
      <c r="X25" s="25"/>
      <c r="Y25" s="22">
        <f t="shared" si="20"/>
        <v>1040</v>
      </c>
      <c r="Z25" s="479"/>
      <c r="AA25" s="480"/>
      <c r="AB25" s="467"/>
      <c r="AC25" s="467"/>
      <c r="AD25" s="489">
        <f>AB25+AD27</f>
        <v>0</v>
      </c>
      <c r="AE25" s="493"/>
      <c r="AF25" s="489">
        <f>AD25+AF29</f>
        <v>0</v>
      </c>
      <c r="AG25" s="493"/>
      <c r="AH25" s="489">
        <f>AF25+AH31</f>
        <v>0</v>
      </c>
      <c r="AI25" s="493"/>
      <c r="AJ25" s="489">
        <f>AH25+AJ33</f>
        <v>0</v>
      </c>
      <c r="AK25" s="493"/>
      <c r="AL25" s="489">
        <f>AJ25+AL35</f>
        <v>0</v>
      </c>
      <c r="AM25" s="493"/>
      <c r="AN25" s="489">
        <f>AL25+AN37</f>
        <v>0</v>
      </c>
      <c r="AO25" s="493"/>
      <c r="AP25" s="489">
        <f>AN25+AP39</f>
        <v>0</v>
      </c>
      <c r="AQ25" s="490"/>
    </row>
    <row r="26" spans="1:43" s="12" customFormat="1" ht="23.25" hidden="1" customHeight="1">
      <c r="A26" s="462"/>
      <c r="B26" s="106">
        <f>$P$1+MROUND(ROUNDDOWN(Z4*$I$1,-1),50)</f>
        <v>2300</v>
      </c>
      <c r="C26" s="107"/>
      <c r="D26" s="48">
        <f>B26-$P$1</f>
        <v>1000</v>
      </c>
      <c r="E26" s="49"/>
      <c r="F26" s="27">
        <f>IF((Z5)&lt;=8,P1,P1+ROUND(INT(((Z5-8)*I1)),-1))</f>
        <v>1300</v>
      </c>
      <c r="G26" s="28"/>
      <c r="H26" s="27">
        <f>IF((Z7)&lt;=8,P1,P1+ROUND(INT(((Z7-8)*I1)),-1))</f>
        <v>1300</v>
      </c>
      <c r="I26" s="28"/>
      <c r="J26" s="30">
        <f>IF((Z9)&lt;=8,P1,P1+ROUND(INT(((Z9-8)*I1)),-1))</f>
        <v>1300</v>
      </c>
      <c r="K26" s="24"/>
      <c r="L26" s="27">
        <f>IF((Z11)&lt;=8,P1,P1+ROUND(INT(((Z11-8)*I1)),-1))</f>
        <v>1300</v>
      </c>
      <c r="M26" s="28"/>
      <c r="N26" s="30">
        <f>IF((Z13)&lt;=8,P1,P1+ROUND(INT(((Z13-8)*I1)),-1))</f>
        <v>1300</v>
      </c>
      <c r="O26" s="24"/>
      <c r="P26" s="30">
        <f>IF((Z15)&lt;=8,P1,P1+ROUND(INT(((Z15-8)*I1)),-1))</f>
        <v>1300</v>
      </c>
      <c r="Q26" s="24"/>
      <c r="R26" s="30">
        <f>IF((Z17)&lt;=8,P1,P1+ROUND(INT(((Z17-8)*I1)),-1))</f>
        <v>1300</v>
      </c>
      <c r="S26" s="24"/>
      <c r="T26" s="30">
        <f>IF((Z19)&lt;=8,P1,P1+ROUND(INT(((Z19-8)*I1)),-1))</f>
        <v>1300</v>
      </c>
      <c r="U26" s="24"/>
      <c r="V26" s="30">
        <f>IF((Z21)&lt;=8,P1,P1+ROUND(INT(((Z21-8)*I1)),-1))</f>
        <v>1300</v>
      </c>
      <c r="W26" s="24"/>
      <c r="X26" s="30">
        <f>IF((Z23)&lt;=8,P1,P1+ROUND(INT(((Z23-8)*I1)),-1))</f>
        <v>1300</v>
      </c>
      <c r="Y26" s="24"/>
      <c r="Z26" s="481"/>
      <c r="AA26" s="482"/>
      <c r="AB26" s="467"/>
      <c r="AC26" s="467"/>
      <c r="AD26" s="491"/>
      <c r="AE26" s="494"/>
      <c r="AF26" s="491"/>
      <c r="AG26" s="494"/>
      <c r="AH26" s="491"/>
      <c r="AI26" s="494"/>
      <c r="AJ26" s="491"/>
      <c r="AK26" s="494"/>
      <c r="AL26" s="491"/>
      <c r="AM26" s="494"/>
      <c r="AN26" s="491"/>
      <c r="AO26" s="494"/>
      <c r="AP26" s="491"/>
      <c r="AQ26" s="492"/>
    </row>
    <row r="27" spans="1:43" s="12" customFormat="1" ht="23.25" hidden="1" customHeight="1">
      <c r="A27" s="461">
        <f>AB27</f>
        <v>0</v>
      </c>
      <c r="B27" s="104"/>
      <c r="C27" s="105">
        <f>MROUND(ROUNDDOWN(B28*0.8,-1),50)</f>
        <v>1850</v>
      </c>
      <c r="D27" s="46"/>
      <c r="E27" s="47">
        <f>C27-$S$1</f>
        <v>800</v>
      </c>
      <c r="F27" s="25"/>
      <c r="G27" s="26">
        <f t="shared" ref="G27:Q29" si="27">ROUND(F28*0.8,-1)</f>
        <v>1040</v>
      </c>
      <c r="H27" s="25"/>
      <c r="I27" s="26">
        <f t="shared" si="27"/>
        <v>1040</v>
      </c>
      <c r="J27" s="25"/>
      <c r="K27" s="22">
        <f t="shared" si="27"/>
        <v>1040</v>
      </c>
      <c r="L27" s="25"/>
      <c r="M27" s="26">
        <f t="shared" si="27"/>
        <v>1040</v>
      </c>
      <c r="N27" s="25"/>
      <c r="O27" s="22">
        <f t="shared" si="27"/>
        <v>1040</v>
      </c>
      <c r="P27" s="25"/>
      <c r="Q27" s="22">
        <f t="shared" si="25"/>
        <v>1040</v>
      </c>
      <c r="R27" s="25"/>
      <c r="S27" s="22">
        <f t="shared" ref="S27:AG41" si="28">ROUND(R28*0.8,-1)</f>
        <v>1040</v>
      </c>
      <c r="T27" s="25"/>
      <c r="U27" s="22">
        <f t="shared" si="26"/>
        <v>1040</v>
      </c>
      <c r="V27" s="25"/>
      <c r="W27" s="22">
        <f t="shared" si="24"/>
        <v>1040</v>
      </c>
      <c r="X27" s="25"/>
      <c r="Y27" s="22">
        <f t="shared" si="22"/>
        <v>1040</v>
      </c>
      <c r="Z27" s="25"/>
      <c r="AA27" s="22">
        <f t="shared" si="20"/>
        <v>1040</v>
      </c>
      <c r="AB27" s="463"/>
      <c r="AC27" s="464"/>
      <c r="AD27" s="467"/>
      <c r="AE27" s="496"/>
      <c r="AF27" s="483">
        <f>AD27+AF29</f>
        <v>0</v>
      </c>
      <c r="AG27" s="484"/>
      <c r="AH27" s="483">
        <f>AF27+AH31</f>
        <v>0</v>
      </c>
      <c r="AI27" s="484"/>
      <c r="AJ27" s="483">
        <f>AH27+AJ33</f>
        <v>0</v>
      </c>
      <c r="AK27" s="484"/>
      <c r="AL27" s="483">
        <f>AJ27+AL35</f>
        <v>0</v>
      </c>
      <c r="AM27" s="484"/>
      <c r="AN27" s="483">
        <f>AL27+AN37</f>
        <v>0</v>
      </c>
      <c r="AO27" s="484"/>
      <c r="AP27" s="483">
        <f>AN27+AP39</f>
        <v>0</v>
      </c>
      <c r="AQ27" s="487"/>
    </row>
    <row r="28" spans="1:43" s="12" customFormat="1" ht="23.25" hidden="1" customHeight="1">
      <c r="A28" s="462"/>
      <c r="B28" s="106">
        <f>$P$1+MROUND(ROUNDDOWN(AB4*$I$1,-1),50)</f>
        <v>2300</v>
      </c>
      <c r="C28" s="107"/>
      <c r="D28" s="48">
        <f>B28-$P$1</f>
        <v>1000</v>
      </c>
      <c r="E28" s="49"/>
      <c r="F28" s="27">
        <f>IF((AB5)&lt;=8,P1,P1+ROUND(INT(((AB5-8)*I1)),-1))</f>
        <v>1300</v>
      </c>
      <c r="G28" s="28"/>
      <c r="H28" s="27">
        <f>IF((AB7)&lt;=8,P1,P1+ROUND(INT(((AB7-8)*I1)),-1))</f>
        <v>1300</v>
      </c>
      <c r="I28" s="28"/>
      <c r="J28" s="30">
        <f>IF((AB9)&lt;=8,P1,P1+ROUND(INT(((AB9-8)*I1)),-1))</f>
        <v>1300</v>
      </c>
      <c r="K28" s="24"/>
      <c r="L28" s="27">
        <f>IF((AB11)&lt;=8,P1,P1+ROUND(INT(((AB11-8)*I1)),-1))</f>
        <v>1300</v>
      </c>
      <c r="M28" s="28"/>
      <c r="N28" s="30">
        <f>IF((AB13)&lt;=8,P1,P1+ROUND(INT(((AB13-8)*I1)),-1))</f>
        <v>1300</v>
      </c>
      <c r="O28" s="24"/>
      <c r="P28" s="30">
        <f>IF((AB15)&lt;=8,P1,P1+ROUND(INT(((AB15-8)*I1)),-1))</f>
        <v>1300</v>
      </c>
      <c r="Q28" s="24"/>
      <c r="R28" s="30">
        <f>IF((AB17)&lt;=8,P1,P1+ROUND(INT(((AB17-8)*I1)),-1))</f>
        <v>1300</v>
      </c>
      <c r="S28" s="24"/>
      <c r="T28" s="30">
        <f>IF((AB19)&lt;=8,P1,P1+ROUND(INT(((AB19-8)*I1)),-1))</f>
        <v>1300</v>
      </c>
      <c r="U28" s="24"/>
      <c r="V28" s="30">
        <f>IF((AB21)&lt;=8,P1,P1+ROUND(INT(((AB21-8)*I1)),-1))</f>
        <v>1300</v>
      </c>
      <c r="W28" s="24"/>
      <c r="X28" s="30">
        <f>IF((AB23)&lt;=8,P1,P1+ROUND(INT(((AB23-8)*I1)),-1))</f>
        <v>1300</v>
      </c>
      <c r="Y28" s="24"/>
      <c r="Z28" s="30">
        <f>IF((AB25)&lt;=8,P1,P1+ROUND(INT(((AB25-8)*I1)),-1))</f>
        <v>1300</v>
      </c>
      <c r="AA28" s="24"/>
      <c r="AB28" s="465"/>
      <c r="AC28" s="466"/>
      <c r="AD28" s="467"/>
      <c r="AE28" s="496"/>
      <c r="AF28" s="485"/>
      <c r="AG28" s="486"/>
      <c r="AH28" s="485"/>
      <c r="AI28" s="486"/>
      <c r="AJ28" s="485"/>
      <c r="AK28" s="486"/>
      <c r="AL28" s="485"/>
      <c r="AM28" s="486"/>
      <c r="AN28" s="485"/>
      <c r="AO28" s="486"/>
      <c r="AP28" s="485"/>
      <c r="AQ28" s="488"/>
    </row>
    <row r="29" spans="1:43" s="12" customFormat="1" ht="23.25" hidden="1" customHeight="1">
      <c r="A29" s="461">
        <f>AD29</f>
        <v>0</v>
      </c>
      <c r="B29" s="104"/>
      <c r="C29" s="105">
        <f>MROUND(ROUNDDOWN(B30*0.8,-1),50)</f>
        <v>1850</v>
      </c>
      <c r="D29" s="46"/>
      <c r="E29" s="47">
        <f>C29-$S$1</f>
        <v>800</v>
      </c>
      <c r="F29" s="25"/>
      <c r="G29" s="26">
        <f t="shared" ref="G29:Q31" si="29">ROUND(F30*0.8,-1)</f>
        <v>1040</v>
      </c>
      <c r="H29" s="25"/>
      <c r="I29" s="26">
        <f t="shared" si="29"/>
        <v>1040</v>
      </c>
      <c r="J29" s="25"/>
      <c r="K29" s="22">
        <f t="shared" si="29"/>
        <v>1040</v>
      </c>
      <c r="L29" s="25"/>
      <c r="M29" s="26">
        <f t="shared" si="29"/>
        <v>1040</v>
      </c>
      <c r="N29" s="25"/>
      <c r="O29" s="22">
        <f t="shared" si="29"/>
        <v>1040</v>
      </c>
      <c r="P29" s="25"/>
      <c r="Q29" s="22">
        <f t="shared" si="27"/>
        <v>1040</v>
      </c>
      <c r="R29" s="25"/>
      <c r="S29" s="22">
        <f t="shared" ref="S29:AE41" si="30">ROUND(R30*0.8,-1)</f>
        <v>1040</v>
      </c>
      <c r="T29" s="25"/>
      <c r="U29" s="22">
        <f t="shared" si="28"/>
        <v>1040</v>
      </c>
      <c r="V29" s="25"/>
      <c r="W29" s="22">
        <f t="shared" si="26"/>
        <v>1040</v>
      </c>
      <c r="X29" s="25"/>
      <c r="Y29" s="22">
        <f t="shared" si="24"/>
        <v>1040</v>
      </c>
      <c r="Z29" s="25"/>
      <c r="AA29" s="22">
        <f t="shared" si="22"/>
        <v>1040</v>
      </c>
      <c r="AB29" s="14"/>
      <c r="AC29" s="11">
        <f t="shared" si="20"/>
        <v>1040</v>
      </c>
      <c r="AD29" s="463"/>
      <c r="AE29" s="464"/>
      <c r="AF29" s="495"/>
      <c r="AG29" s="495"/>
      <c r="AH29" s="489">
        <f>AF29+AH31</f>
        <v>0</v>
      </c>
      <c r="AI29" s="493"/>
      <c r="AJ29" s="489">
        <f>AH29+AJ33</f>
        <v>0</v>
      </c>
      <c r="AK29" s="493"/>
      <c r="AL29" s="489">
        <f>AJ29+AL35</f>
        <v>0</v>
      </c>
      <c r="AM29" s="493"/>
      <c r="AN29" s="489">
        <f>AL29+AN37</f>
        <v>0</v>
      </c>
      <c r="AO29" s="493"/>
      <c r="AP29" s="489">
        <f>AN29+AP39</f>
        <v>0</v>
      </c>
      <c r="AQ29" s="490"/>
    </row>
    <row r="30" spans="1:43" s="12" customFormat="1" ht="23.25" hidden="1" customHeight="1">
      <c r="A30" s="462"/>
      <c r="B30" s="106">
        <f>$P$1+MROUND(ROUNDDOWN(AD4*$I$1,-1),50)</f>
        <v>2300</v>
      </c>
      <c r="C30" s="107"/>
      <c r="D30" s="48">
        <f>B30-$P$1</f>
        <v>1000</v>
      </c>
      <c r="E30" s="49"/>
      <c r="F30" s="27">
        <f>IF((AD5)&lt;=8,P1,P1+ROUND(INT(((AD5-8)*I1)),-1))</f>
        <v>1300</v>
      </c>
      <c r="G30" s="28"/>
      <c r="H30" s="27">
        <f>IF((AD7)&lt;=8,P1,P1+ROUND(INT(((AD7-8)*I1)),-1))</f>
        <v>1300</v>
      </c>
      <c r="I30" s="28"/>
      <c r="J30" s="30">
        <f>IF((AD9)&lt;=8,P1,P1+ROUND(INT(((AD9-8)*I1)),-1))</f>
        <v>1300</v>
      </c>
      <c r="K30" s="24"/>
      <c r="L30" s="27">
        <f>IF((AD11)&lt;=8,P1,P1+ROUND(INT(((AD11-8)*I1)),-1))</f>
        <v>1300</v>
      </c>
      <c r="M30" s="28"/>
      <c r="N30" s="30">
        <f>IF((AD13)&lt;=8,P1,P1+ROUND(INT(((AD13-8)*I1)),-1))</f>
        <v>1300</v>
      </c>
      <c r="O30" s="24"/>
      <c r="P30" s="30">
        <f>IF((AD15)&lt;=8,P1,P1+ROUND(INT(((AD15-8)*I1)),-1))</f>
        <v>1300</v>
      </c>
      <c r="Q30" s="24"/>
      <c r="R30" s="30">
        <f>IF((AD17)&lt;=8,P1,P1+ROUND(INT(((AD17-8)*I1)),-1))</f>
        <v>1300</v>
      </c>
      <c r="S30" s="24"/>
      <c r="T30" s="30">
        <f>IF((AD19)&lt;=8,P1,P1+ROUND(INT(((AD19-8)*I1)),-1))</f>
        <v>1300</v>
      </c>
      <c r="U30" s="24"/>
      <c r="V30" s="30">
        <f>IF((AD21)&lt;=8,P1,P1+ROUND(INT(((AD21-8)*I1)),-1))</f>
        <v>1300</v>
      </c>
      <c r="W30" s="24"/>
      <c r="X30" s="30">
        <f>IF((AD23)&lt;=8,P1,P1+ROUND(INT(((AD23-8)*I1)),-1))</f>
        <v>1300</v>
      </c>
      <c r="Y30" s="24"/>
      <c r="Z30" s="30">
        <f>IF((AD25)&lt;=8,P1,P1+ROUND(INT(((AD25-8)*I1)),-1))</f>
        <v>1300</v>
      </c>
      <c r="AA30" s="24"/>
      <c r="AB30" s="17">
        <f>IF((AD27)&lt;=8,P1,P1+ROUND(INT(((AD27-8)*I1)),-1))</f>
        <v>1300</v>
      </c>
      <c r="AC30" s="13"/>
      <c r="AD30" s="465"/>
      <c r="AE30" s="466"/>
      <c r="AF30" s="467"/>
      <c r="AG30" s="467"/>
      <c r="AH30" s="491"/>
      <c r="AI30" s="494"/>
      <c r="AJ30" s="491"/>
      <c r="AK30" s="494"/>
      <c r="AL30" s="491"/>
      <c r="AM30" s="494"/>
      <c r="AN30" s="491"/>
      <c r="AO30" s="494"/>
      <c r="AP30" s="491"/>
      <c r="AQ30" s="492"/>
    </row>
    <row r="31" spans="1:43" s="12" customFormat="1" ht="23.25" hidden="1" customHeight="1">
      <c r="A31" s="461">
        <f>AF31</f>
        <v>0</v>
      </c>
      <c r="B31" s="104"/>
      <c r="C31" s="105">
        <f>MROUND(ROUNDDOWN(B32*0.8,-1),50)</f>
        <v>1850</v>
      </c>
      <c r="D31" s="46"/>
      <c r="E31" s="47">
        <f>C31-$S$1</f>
        <v>800</v>
      </c>
      <c r="F31" s="25"/>
      <c r="G31" s="26">
        <f t="shared" ref="G31:Q33" si="31">ROUND(F32*0.8,-1)</f>
        <v>1040</v>
      </c>
      <c r="H31" s="25"/>
      <c r="I31" s="26">
        <f t="shared" si="31"/>
        <v>1040</v>
      </c>
      <c r="J31" s="25"/>
      <c r="K31" s="22">
        <f t="shared" si="31"/>
        <v>1040</v>
      </c>
      <c r="L31" s="25"/>
      <c r="M31" s="26">
        <f t="shared" si="31"/>
        <v>1040</v>
      </c>
      <c r="N31" s="25"/>
      <c r="O31" s="22">
        <f t="shared" si="31"/>
        <v>1040</v>
      </c>
      <c r="P31" s="25"/>
      <c r="Q31" s="22">
        <f t="shared" si="29"/>
        <v>1040</v>
      </c>
      <c r="R31" s="25"/>
      <c r="S31" s="22">
        <f t="shared" ref="S31:AC41" si="32">ROUND(R32*0.8,-1)</f>
        <v>1040</v>
      </c>
      <c r="T31" s="25"/>
      <c r="U31" s="22">
        <f t="shared" si="30"/>
        <v>1040</v>
      </c>
      <c r="V31" s="25"/>
      <c r="W31" s="22">
        <f t="shared" si="28"/>
        <v>1040</v>
      </c>
      <c r="X31" s="25"/>
      <c r="Y31" s="22">
        <f t="shared" si="26"/>
        <v>1040</v>
      </c>
      <c r="Z31" s="25"/>
      <c r="AA31" s="22">
        <f t="shared" si="24"/>
        <v>1040</v>
      </c>
      <c r="AB31" s="14"/>
      <c r="AC31" s="11">
        <f t="shared" si="22"/>
        <v>1040</v>
      </c>
      <c r="AD31" s="14"/>
      <c r="AE31" s="11">
        <f t="shared" si="20"/>
        <v>1040</v>
      </c>
      <c r="AF31" s="463"/>
      <c r="AG31" s="464"/>
      <c r="AH31" s="467"/>
      <c r="AI31" s="467"/>
      <c r="AJ31" s="483">
        <f>AH31+AJ33</f>
        <v>0</v>
      </c>
      <c r="AK31" s="484"/>
      <c r="AL31" s="483">
        <f>AJ31+AL35</f>
        <v>0</v>
      </c>
      <c r="AM31" s="484"/>
      <c r="AN31" s="483">
        <f>AL31+AN37</f>
        <v>0</v>
      </c>
      <c r="AO31" s="484"/>
      <c r="AP31" s="483">
        <f>AN31+AP39</f>
        <v>0</v>
      </c>
      <c r="AQ31" s="487"/>
    </row>
    <row r="32" spans="1:43" s="12" customFormat="1" ht="23.25" hidden="1" customHeight="1">
      <c r="A32" s="462"/>
      <c r="B32" s="106">
        <f>$P$1+MROUND(ROUNDDOWN(AF4*$I$1,-1),50)</f>
        <v>2300</v>
      </c>
      <c r="C32" s="107"/>
      <c r="D32" s="48">
        <f>B32-$P$1</f>
        <v>1000</v>
      </c>
      <c r="E32" s="49"/>
      <c r="F32" s="27">
        <f>IF((AF5)&lt;=8,P1,P1+ROUND(INT(((AF5-8)*I1)),-1))</f>
        <v>1300</v>
      </c>
      <c r="G32" s="28"/>
      <c r="H32" s="27">
        <f>IF((AF7)&lt;=8,P1,P1+ROUND(INT(((AF7-8)*I1)),-1))</f>
        <v>1300</v>
      </c>
      <c r="I32" s="28"/>
      <c r="J32" s="30">
        <f>IF((AF9)&lt;=8,P1,P1+ROUND(INT(((AF9-8)*I1)),-1))</f>
        <v>1300</v>
      </c>
      <c r="K32" s="24"/>
      <c r="L32" s="27">
        <f>IF((AF11)&lt;=8,P1,P1+ROUND(INT(((AF11-8)*I1)),-1))</f>
        <v>1300</v>
      </c>
      <c r="M32" s="28"/>
      <c r="N32" s="30">
        <f>IF((AF13)&lt;=8,P1,P1+ROUND(INT(((AF13-8)*I1)),-1))</f>
        <v>1300</v>
      </c>
      <c r="O32" s="24"/>
      <c r="P32" s="30">
        <f>IF((AF15)&lt;=8,P1,P1+ROUND(INT(((AF15-8)*I1)),-1))</f>
        <v>1300</v>
      </c>
      <c r="Q32" s="24"/>
      <c r="R32" s="30">
        <f>IF((AF17)&lt;=8,P1,P1+ROUND(INT(((AF17-8)*I1)),-1))</f>
        <v>1300</v>
      </c>
      <c r="S32" s="24"/>
      <c r="T32" s="30">
        <f>IF((AF19)&lt;=8,P1,P1+ROUND(INT(((AF19-8)*I1)),-1))</f>
        <v>1300</v>
      </c>
      <c r="U32" s="24"/>
      <c r="V32" s="30">
        <f>IF((AF21)&lt;=8,P1,P1+ROUND(INT(((AF21-8)*I1)),-1))</f>
        <v>1300</v>
      </c>
      <c r="W32" s="24"/>
      <c r="X32" s="30">
        <f>IF((AF23)&lt;=8,P1,P1+ROUND(INT(((AF23-8)*I1)),-1))</f>
        <v>1300</v>
      </c>
      <c r="Y32" s="24"/>
      <c r="Z32" s="30">
        <f>IF((AF25)&lt;=8,P1,P1+ROUND(INT(((AF25-8)*I1)),-1))</f>
        <v>1300</v>
      </c>
      <c r="AA32" s="24"/>
      <c r="AB32" s="17">
        <f>IF((AF27)&lt;=8,P1,P1+ROUND(INT(((AF27-8)*I1)),-1))</f>
        <v>1300</v>
      </c>
      <c r="AC32" s="24"/>
      <c r="AD32" s="30">
        <f>IF((AF29)&lt;=8,P1,P1+ROUND(INT(((AF29-8)*I1)),-1))</f>
        <v>1300</v>
      </c>
      <c r="AE32" s="24"/>
      <c r="AF32" s="465"/>
      <c r="AG32" s="466"/>
      <c r="AH32" s="467"/>
      <c r="AI32" s="467"/>
      <c r="AJ32" s="485"/>
      <c r="AK32" s="486"/>
      <c r="AL32" s="485"/>
      <c r="AM32" s="486"/>
      <c r="AN32" s="485"/>
      <c r="AO32" s="486"/>
      <c r="AP32" s="485"/>
      <c r="AQ32" s="488"/>
    </row>
    <row r="33" spans="1:43" s="12" customFormat="1" ht="27" hidden="1" customHeight="1">
      <c r="A33" s="461">
        <f>AH33</f>
        <v>0</v>
      </c>
      <c r="B33" s="104"/>
      <c r="C33" s="105">
        <f>MROUND(ROUNDDOWN(B34*0.8,-1),50)</f>
        <v>1850</v>
      </c>
      <c r="D33" s="46"/>
      <c r="E33" s="47">
        <f>C33-$S$1</f>
        <v>800</v>
      </c>
      <c r="F33" s="25"/>
      <c r="G33" s="26">
        <f t="shared" ref="G33:Q35" si="33">ROUND(F34*0.8,-1)</f>
        <v>1040</v>
      </c>
      <c r="H33" s="25"/>
      <c r="I33" s="26">
        <f t="shared" si="33"/>
        <v>1040</v>
      </c>
      <c r="J33" s="25"/>
      <c r="K33" s="22">
        <f t="shared" si="33"/>
        <v>1040</v>
      </c>
      <c r="L33" s="25"/>
      <c r="M33" s="26">
        <f t="shared" si="33"/>
        <v>1040</v>
      </c>
      <c r="N33" s="25"/>
      <c r="O33" s="22">
        <f t="shared" si="33"/>
        <v>1040</v>
      </c>
      <c r="P33" s="25"/>
      <c r="Q33" s="22">
        <f t="shared" si="31"/>
        <v>1040</v>
      </c>
      <c r="R33" s="25"/>
      <c r="S33" s="22">
        <f t="shared" ref="S33:AA41" si="34">ROUND(R34*0.8,-1)</f>
        <v>1040</v>
      </c>
      <c r="T33" s="25"/>
      <c r="U33" s="22">
        <f t="shared" si="32"/>
        <v>1040</v>
      </c>
      <c r="V33" s="25"/>
      <c r="W33" s="22">
        <f t="shared" si="30"/>
        <v>1040</v>
      </c>
      <c r="X33" s="25"/>
      <c r="Y33" s="22">
        <f t="shared" si="28"/>
        <v>1040</v>
      </c>
      <c r="Z33" s="25"/>
      <c r="AA33" s="22">
        <f t="shared" si="26"/>
        <v>1040</v>
      </c>
      <c r="AB33" s="14"/>
      <c r="AC33" s="22">
        <f t="shared" si="24"/>
        <v>1040</v>
      </c>
      <c r="AD33" s="25"/>
      <c r="AE33" s="22">
        <f t="shared" si="22"/>
        <v>1040</v>
      </c>
      <c r="AF33" s="14"/>
      <c r="AG33" s="11">
        <f t="shared" si="20"/>
        <v>1040</v>
      </c>
      <c r="AH33" s="463"/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2300</v>
      </c>
      <c r="C34" s="107"/>
      <c r="D34" s="48">
        <f>B34-$P$1</f>
        <v>1000</v>
      </c>
      <c r="E34" s="49"/>
      <c r="F34" s="27">
        <f>IF((AH5)&lt;=8,P1,P1+ROUND(INT(((AH5-8)*I1)),-1))</f>
        <v>1300</v>
      </c>
      <c r="G34" s="28"/>
      <c r="H34" s="27">
        <f>IF((AH7)&lt;=8,P1,P1+ROUND(INT(((AH7-8)*I1)),-1))</f>
        <v>1300</v>
      </c>
      <c r="I34" s="28"/>
      <c r="J34" s="30">
        <f>IF((AH9)&lt;=8,P1,P1+ROUND(INT(((AH9-8)*I1)),-1))</f>
        <v>1300</v>
      </c>
      <c r="K34" s="24"/>
      <c r="L34" s="27">
        <f>IF((AH11)&lt;=8,P1,P1+ROUND(INT(((AH11-8)*I1)),-1))</f>
        <v>1300</v>
      </c>
      <c r="M34" s="28"/>
      <c r="N34" s="30">
        <f>IF((AH13)&lt;=8,P1,P1+ROUND(INT(((AH13-8)*I1)),-1))</f>
        <v>1300</v>
      </c>
      <c r="O34" s="24"/>
      <c r="P34" s="30">
        <f>IF((AH15)&lt;=8,P1,P1+ROUND(INT(((AH15-8)*I1)),-1))</f>
        <v>1300</v>
      </c>
      <c r="Q34" s="24"/>
      <c r="R34" s="30">
        <f>IF((AH17)&lt;=8,P1,P1+ROUND(INT(((AH17-8)*I1)),-1))</f>
        <v>1300</v>
      </c>
      <c r="S34" s="24"/>
      <c r="T34" s="30">
        <f>IF((AH19)&lt;=8,P1,P1+ROUND(INT(((AH19-8)*I1)),-1))</f>
        <v>1300</v>
      </c>
      <c r="U34" s="24"/>
      <c r="V34" s="30">
        <f>IF((AH21)&lt;=8,P1,P1+ROUND(INT(((AH21-8)*I1)),-1))</f>
        <v>1300</v>
      </c>
      <c r="W34" s="24"/>
      <c r="X34" s="30">
        <f>IF((AH23)&lt;=8,P1,P1+ROUND(INT(((AH23-8)*I1)),-1))</f>
        <v>1300</v>
      </c>
      <c r="Y34" s="24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30">
        <f>IF((AH29)&lt;=8,P1,P1+ROUND(INT(((AH29-8)*I1)),-1))</f>
        <v>1300</v>
      </c>
      <c r="AE34" s="24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>
        <f>AJ35</f>
        <v>0</v>
      </c>
      <c r="B35" s="104"/>
      <c r="C35" s="105">
        <f>MROUND(ROUNDDOWN(B36*0.8,-1),50)</f>
        <v>1850</v>
      </c>
      <c r="D35" s="46"/>
      <c r="E35" s="47">
        <f>C35-$S$1</f>
        <v>800</v>
      </c>
      <c r="F35" s="25"/>
      <c r="G35" s="26">
        <f t="shared" ref="G35:Q37" si="35">ROUND(F36*0.8,-1)</f>
        <v>1040</v>
      </c>
      <c r="H35" s="25"/>
      <c r="I35" s="26">
        <f t="shared" si="35"/>
        <v>1040</v>
      </c>
      <c r="J35" s="25"/>
      <c r="K35" s="22">
        <f t="shared" si="35"/>
        <v>1040</v>
      </c>
      <c r="L35" s="25"/>
      <c r="M35" s="26">
        <f t="shared" si="35"/>
        <v>1040</v>
      </c>
      <c r="N35" s="25"/>
      <c r="O35" s="22">
        <f t="shared" si="35"/>
        <v>1040</v>
      </c>
      <c r="P35" s="25"/>
      <c r="Q35" s="22">
        <f t="shared" si="33"/>
        <v>1040</v>
      </c>
      <c r="R35" s="25"/>
      <c r="S35" s="22">
        <f t="shared" ref="S35:Y41" si="36">ROUND(R36*0.8,-1)</f>
        <v>1040</v>
      </c>
      <c r="T35" s="25"/>
      <c r="U35" s="22">
        <f t="shared" si="34"/>
        <v>1040</v>
      </c>
      <c r="V35" s="25"/>
      <c r="W35" s="22">
        <f t="shared" si="32"/>
        <v>1040</v>
      </c>
      <c r="X35" s="25"/>
      <c r="Y35" s="22">
        <f t="shared" si="30"/>
        <v>1040</v>
      </c>
      <c r="Z35" s="25"/>
      <c r="AA35" s="22">
        <f t="shared" si="28"/>
        <v>1040</v>
      </c>
      <c r="AB35" s="14"/>
      <c r="AC35" s="22">
        <f t="shared" si="26"/>
        <v>1040</v>
      </c>
      <c r="AD35" s="25"/>
      <c r="AE35" s="22">
        <f t="shared" si="24"/>
        <v>1040</v>
      </c>
      <c r="AF35" s="25"/>
      <c r="AG35" s="22">
        <f t="shared" si="22"/>
        <v>1040</v>
      </c>
      <c r="AH35" s="25"/>
      <c r="AI35" s="22">
        <f t="shared" ref="AI35:AO41" si="37">ROUND(AH36*0.8,-1)</f>
        <v>1040</v>
      </c>
      <c r="AJ35" s="479"/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2300</v>
      </c>
      <c r="C36" s="107"/>
      <c r="D36" s="48">
        <f>B36-$P$1</f>
        <v>1000</v>
      </c>
      <c r="E36" s="49"/>
      <c r="F36" s="27">
        <f>IF((AJ5)&lt;=8,P1,P1+ROUND(INT(((AJ5-8)*I1)),-1))</f>
        <v>1300</v>
      </c>
      <c r="G36" s="28"/>
      <c r="H36" s="27">
        <f>IF((AJ7)&lt;=8,P1,P1+ROUND(INT(((AJ7-8)*I1)),-1))</f>
        <v>1300</v>
      </c>
      <c r="I36" s="28"/>
      <c r="J36" s="30">
        <f>IF((AJ9)&lt;=8,P1,P1+ROUND(INT(((AJ9-8)*I1)),-1))</f>
        <v>1300</v>
      </c>
      <c r="K36" s="24"/>
      <c r="L36" s="27">
        <f>IF((AJ11)&lt;=8,P1,P1+ROUND(INT(((AJ11-8)*I1)),-1))</f>
        <v>1300</v>
      </c>
      <c r="M36" s="28"/>
      <c r="N36" s="30">
        <f>IF((AJ13)&lt;=8,P1,P1+ROUND(INT(((AJ13-8)*I1)),-1))</f>
        <v>1300</v>
      </c>
      <c r="O36" s="24"/>
      <c r="P36" s="30">
        <f>IF((AJ15)&lt;=8,P1,P1+ROUND(INT(((AJ15-8)*I1)),-1))</f>
        <v>1300</v>
      </c>
      <c r="Q36" s="24"/>
      <c r="R36" s="30">
        <f>IF((AJ17)&lt;=8,P1,P1+ROUND(INT(((AJ17-8)*I1)),-1))</f>
        <v>1300</v>
      </c>
      <c r="S36" s="24"/>
      <c r="T36" s="30">
        <f>IF((AJ19)&lt;=8,P1,P1+ROUND(INT(((AJ19-8)*I1)),-1))</f>
        <v>1300</v>
      </c>
      <c r="U36" s="24"/>
      <c r="V36" s="30">
        <f>IF((AJ21)&lt;=8,P1,P1+ROUND(INT(((AJ21-8)*I1)),-1))</f>
        <v>1300</v>
      </c>
      <c r="W36" s="24"/>
      <c r="X36" s="30">
        <f>IF((AJ23)&lt;=8,P1,P1+ROUND(INT(((AJ23-8)*I1)),-1))</f>
        <v>1300</v>
      </c>
      <c r="Y36" s="24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30">
        <f>IF((AJ29)&lt;=8,P1,P1+ROUND(INT(((AJ29-8)*I1)),-1))</f>
        <v>1300</v>
      </c>
      <c r="AE36" s="24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>
        <f>AL37</f>
        <v>0</v>
      </c>
      <c r="B37" s="104"/>
      <c r="C37" s="105">
        <f>MROUND(ROUNDDOWN(B38*0.8,-1),50)</f>
        <v>1850</v>
      </c>
      <c r="D37" s="46"/>
      <c r="E37" s="47">
        <f>C37-$S$1</f>
        <v>800</v>
      </c>
      <c r="F37" s="25"/>
      <c r="G37" s="26">
        <f t="shared" ref="G37:Q39" si="38">ROUND(F38*0.8,-1)</f>
        <v>1040</v>
      </c>
      <c r="H37" s="25"/>
      <c r="I37" s="26">
        <f t="shared" si="38"/>
        <v>1040</v>
      </c>
      <c r="J37" s="25"/>
      <c r="K37" s="22">
        <f t="shared" si="38"/>
        <v>1040</v>
      </c>
      <c r="L37" s="25"/>
      <c r="M37" s="26">
        <f t="shared" si="38"/>
        <v>1040</v>
      </c>
      <c r="N37" s="25"/>
      <c r="O37" s="22">
        <f t="shared" si="38"/>
        <v>1040</v>
      </c>
      <c r="P37" s="25"/>
      <c r="Q37" s="22">
        <f t="shared" si="35"/>
        <v>1040</v>
      </c>
      <c r="R37" s="25"/>
      <c r="S37" s="22">
        <f t="shared" ref="S37:W41" si="39">ROUND(R38*0.8,-1)</f>
        <v>1040</v>
      </c>
      <c r="T37" s="25"/>
      <c r="U37" s="22">
        <f t="shared" si="36"/>
        <v>1040</v>
      </c>
      <c r="V37" s="25"/>
      <c r="W37" s="22">
        <f t="shared" si="34"/>
        <v>1040</v>
      </c>
      <c r="X37" s="25"/>
      <c r="Y37" s="22">
        <f t="shared" si="32"/>
        <v>1040</v>
      </c>
      <c r="Z37" s="25"/>
      <c r="AA37" s="22">
        <f t="shared" si="30"/>
        <v>1040</v>
      </c>
      <c r="AB37" s="14"/>
      <c r="AC37" s="22">
        <f t="shared" si="28"/>
        <v>1040</v>
      </c>
      <c r="AD37" s="25"/>
      <c r="AE37" s="22">
        <f t="shared" si="26"/>
        <v>1040</v>
      </c>
      <c r="AF37" s="25"/>
      <c r="AG37" s="22">
        <f t="shared" si="24"/>
        <v>1040</v>
      </c>
      <c r="AH37" s="25"/>
      <c r="AI37" s="22">
        <f t="shared" ref="AI37:AM41" si="40">ROUND(AH38*0.8,-1)</f>
        <v>1040</v>
      </c>
      <c r="AJ37" s="25"/>
      <c r="AK37" s="22">
        <f t="shared" si="37"/>
        <v>1040</v>
      </c>
      <c r="AL37" s="463"/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2300</v>
      </c>
      <c r="C38" s="107"/>
      <c r="D38" s="48">
        <f>B38-$P$1</f>
        <v>1000</v>
      </c>
      <c r="E38" s="49"/>
      <c r="F38" s="27">
        <f>IF((AL5)&lt;=8,P1,P1+ROUND(INT(((AL5-8)*I1)),-1))</f>
        <v>1300</v>
      </c>
      <c r="G38" s="28"/>
      <c r="H38" s="27">
        <f>IF((AL7)&lt;=8,P1,P1+ROUND(INT(((AL7-8)*I1)),-1))</f>
        <v>1300</v>
      </c>
      <c r="I38" s="28"/>
      <c r="J38" s="30">
        <f>IF((AL9)&lt;=8,P1,P1+ROUND(INT(((AL9-8)*I1)),-1))</f>
        <v>1300</v>
      </c>
      <c r="K38" s="24"/>
      <c r="L38" s="27">
        <f>IF((AL11)&lt;=8,P1,P1+ROUND(INT(((AL11-8)*I1)),-1))</f>
        <v>1300</v>
      </c>
      <c r="M38" s="28"/>
      <c r="N38" s="30">
        <f>IF((AL13)&lt;=8,P1,P1+ROUND(INT(((AL13-8)*I1)),-1))</f>
        <v>1300</v>
      </c>
      <c r="O38" s="24"/>
      <c r="P38" s="30">
        <f>IF((AL15)&lt;=8,P1,P1+ROUND(INT(((AL15-8)*I1)),-1))</f>
        <v>1300</v>
      </c>
      <c r="Q38" s="24"/>
      <c r="R38" s="30">
        <f>IF((AL17)&lt;=8,P1,P1+ROUND(INT(((AL17-8)*I1)),-1))</f>
        <v>1300</v>
      </c>
      <c r="S38" s="24"/>
      <c r="T38" s="30">
        <f>IF((AL19)&lt;=8,P1,P1+ROUND(INT(((AL19-8)*I1)),-1))</f>
        <v>1300</v>
      </c>
      <c r="U38" s="24"/>
      <c r="V38" s="30">
        <f>IF((AL21)&lt;=8,P1,P1+ROUND(INT(((AL21-8)*I1)),-1))</f>
        <v>1300</v>
      </c>
      <c r="W38" s="24"/>
      <c r="X38" s="30">
        <f>IF((AL23)&lt;=8,P1,P1+ROUND(INT(((AL23-8)*I1)),-1))</f>
        <v>1300</v>
      </c>
      <c r="Y38" s="24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30">
        <f>IF((AL29)&lt;=8,P1,P1+ROUND(INT(((AL29-8)*I1)),-1))</f>
        <v>1300</v>
      </c>
      <c r="AE38" s="24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>
        <f>AN39</f>
        <v>0</v>
      </c>
      <c r="B39" s="104"/>
      <c r="C39" s="105">
        <f>MROUND(ROUNDDOWN(B40*0.8,-1),50)</f>
        <v>1850</v>
      </c>
      <c r="D39" s="46"/>
      <c r="E39" s="47">
        <f>C39-$S$1</f>
        <v>800</v>
      </c>
      <c r="F39" s="25"/>
      <c r="G39" s="26">
        <f t="shared" ref="G39:Q41" si="41">ROUND(F40*0.8,-1)</f>
        <v>1040</v>
      </c>
      <c r="H39" s="25"/>
      <c r="I39" s="26">
        <f t="shared" si="41"/>
        <v>1040</v>
      </c>
      <c r="J39" s="25"/>
      <c r="K39" s="22">
        <f t="shared" si="41"/>
        <v>1040</v>
      </c>
      <c r="L39" s="25"/>
      <c r="M39" s="26">
        <f t="shared" si="41"/>
        <v>1040</v>
      </c>
      <c r="N39" s="25"/>
      <c r="O39" s="22">
        <f t="shared" si="41"/>
        <v>1040</v>
      </c>
      <c r="P39" s="25"/>
      <c r="Q39" s="22">
        <f t="shared" si="38"/>
        <v>1040</v>
      </c>
      <c r="R39" s="25"/>
      <c r="S39" s="22">
        <f t="shared" ref="S39:U41" si="42">ROUND(R40*0.8,-1)</f>
        <v>1040</v>
      </c>
      <c r="T39" s="25"/>
      <c r="U39" s="22">
        <f t="shared" si="39"/>
        <v>1040</v>
      </c>
      <c r="V39" s="25"/>
      <c r="W39" s="22">
        <f t="shared" si="36"/>
        <v>1040</v>
      </c>
      <c r="X39" s="25"/>
      <c r="Y39" s="22">
        <f t="shared" si="34"/>
        <v>1040</v>
      </c>
      <c r="Z39" s="25"/>
      <c r="AA39" s="22">
        <f t="shared" si="32"/>
        <v>1040</v>
      </c>
      <c r="AB39" s="14"/>
      <c r="AC39" s="22">
        <f t="shared" si="30"/>
        <v>1040</v>
      </c>
      <c r="AD39" s="25"/>
      <c r="AE39" s="22">
        <f t="shared" si="28"/>
        <v>1040</v>
      </c>
      <c r="AF39" s="25"/>
      <c r="AG39" s="22">
        <f t="shared" si="26"/>
        <v>1040</v>
      </c>
      <c r="AH39" s="25"/>
      <c r="AI39" s="22">
        <f t="shared" ref="AI39:AK41" si="43">ROUND(AH40*0.8,-1)</f>
        <v>1040</v>
      </c>
      <c r="AJ39" s="25"/>
      <c r="AK39" s="22">
        <f t="shared" si="40"/>
        <v>1040</v>
      </c>
      <c r="AL39" s="14"/>
      <c r="AM39" s="11">
        <f t="shared" si="37"/>
        <v>1040</v>
      </c>
      <c r="AN39" s="463"/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2300</v>
      </c>
      <c r="C40" s="107"/>
      <c r="D40" s="48">
        <f>B40-$P$1</f>
        <v>1000</v>
      </c>
      <c r="E40" s="49"/>
      <c r="F40" s="27">
        <f>IF((AN5)&lt;=8,P1,P1+ROUND(INT(((AN5-8)*I1)),-1))</f>
        <v>1300</v>
      </c>
      <c r="G40" s="28"/>
      <c r="H40" s="27">
        <f>IF((AN7)&lt;=8,P1,P1+ROUND(INT(((AN7-8)*I1)),-1))</f>
        <v>1300</v>
      </c>
      <c r="I40" s="28"/>
      <c r="J40" s="30">
        <f>IF((AN9)&lt;=8,P1,P1+ROUND(INT(((AN9-8)*I1)),-1))</f>
        <v>1300</v>
      </c>
      <c r="K40" s="24"/>
      <c r="L40" s="27">
        <f>IF((AN11)&lt;=8,P1,P1+ROUND(INT(((AN11-8)*I1)),-1))</f>
        <v>1300</v>
      </c>
      <c r="M40" s="28"/>
      <c r="N40" s="30">
        <f>IF((AN13)&lt;=8,P1,P1+ROUND(INT(((AN13-8)*I1)),-1))</f>
        <v>1300</v>
      </c>
      <c r="O40" s="24"/>
      <c r="P40" s="30">
        <f>IF((AN15)&lt;=8,P1,P1+ROUND(INT(((AN15-8)*I1)),-1))</f>
        <v>1300</v>
      </c>
      <c r="Q40" s="24"/>
      <c r="R40" s="30">
        <f>IF((AN17)&lt;=8,P1,P1+ROUND(INT(((AN17-8)*I1)),-1))</f>
        <v>1300</v>
      </c>
      <c r="S40" s="24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30">
        <f>IF((AN23)&lt;=8,P1,P1+ROUND(INT(((AN23-8)*I1)),-1))</f>
        <v>1300</v>
      </c>
      <c r="Y40" s="24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>
        <f>AP41</f>
        <v>0</v>
      </c>
      <c r="B41" s="104"/>
      <c r="C41" s="105">
        <f>MROUND(ROUNDDOWN(B42*0.8,-1),50)</f>
        <v>1850</v>
      </c>
      <c r="D41" s="46"/>
      <c r="E41" s="47">
        <f>C41-$S$1</f>
        <v>800</v>
      </c>
      <c r="F41" s="25"/>
      <c r="G41" s="26">
        <f t="shared" ref="G41:O41" si="44">ROUND(F42*0.8,-1)</f>
        <v>1040</v>
      </c>
      <c r="H41" s="25"/>
      <c r="I41" s="26">
        <f t="shared" si="44"/>
        <v>1040</v>
      </c>
      <c r="J41" s="25"/>
      <c r="K41" s="22">
        <f t="shared" si="44"/>
        <v>1040</v>
      </c>
      <c r="L41" s="25"/>
      <c r="M41" s="26">
        <f t="shared" si="44"/>
        <v>1040</v>
      </c>
      <c r="N41" s="25"/>
      <c r="O41" s="22">
        <f t="shared" si="44"/>
        <v>1040</v>
      </c>
      <c r="P41" s="25"/>
      <c r="Q41" s="22">
        <f t="shared" si="41"/>
        <v>1040</v>
      </c>
      <c r="R41" s="25"/>
      <c r="S41" s="22">
        <f t="shared" ref="S41" si="45">ROUND(R42*0.8,-1)</f>
        <v>1040</v>
      </c>
      <c r="T41" s="25"/>
      <c r="U41" s="22">
        <f t="shared" si="42"/>
        <v>1040</v>
      </c>
      <c r="V41" s="25"/>
      <c r="W41" s="22">
        <f t="shared" si="39"/>
        <v>1040</v>
      </c>
      <c r="X41" s="25"/>
      <c r="Y41" s="22">
        <f t="shared" si="36"/>
        <v>1040</v>
      </c>
      <c r="Z41" s="25"/>
      <c r="AA41" s="22">
        <f t="shared" si="34"/>
        <v>1040</v>
      </c>
      <c r="AB41" s="14"/>
      <c r="AC41" s="22">
        <f t="shared" si="32"/>
        <v>1040</v>
      </c>
      <c r="AD41" s="25"/>
      <c r="AE41" s="22">
        <f t="shared" si="30"/>
        <v>1040</v>
      </c>
      <c r="AF41" s="25"/>
      <c r="AG41" s="22">
        <f t="shared" si="28"/>
        <v>1040</v>
      </c>
      <c r="AH41" s="25"/>
      <c r="AI41" s="22">
        <f t="shared" ref="AI41" si="46">ROUND(AH42*0.8,-1)</f>
        <v>1040</v>
      </c>
      <c r="AJ41" s="25"/>
      <c r="AK41" s="22">
        <f t="shared" si="43"/>
        <v>1040</v>
      </c>
      <c r="AL41" s="14"/>
      <c r="AM41" s="11">
        <f t="shared" si="40"/>
        <v>1040</v>
      </c>
      <c r="AN41" s="14"/>
      <c r="AO41" s="11">
        <f t="shared" si="37"/>
        <v>1040</v>
      </c>
      <c r="AP41" s="463"/>
      <c r="AQ41" s="470"/>
    </row>
    <row r="42" spans="1:43" s="12" customFormat="1" ht="27" hidden="1" customHeight="1" thickBot="1">
      <c r="A42" s="469"/>
      <c r="B42" s="106">
        <f>$P$1+MROUND(ROUNDDOWN(AP4*$I$1,-1),50)</f>
        <v>2300</v>
      </c>
      <c r="C42" s="107"/>
      <c r="D42" s="64">
        <f>B42-$P$1</f>
        <v>1000</v>
      </c>
      <c r="E42" s="65"/>
      <c r="F42" s="37">
        <f>IF((AP5)&lt;=8,P1,P1+ROUND(INT(((AP5-8)*I1)),-1))</f>
        <v>1300</v>
      </c>
      <c r="G42" s="38"/>
      <c r="H42" s="37">
        <f>IF((AP7)&lt;=8,P1,P1+ROUND(INT(((AP7-8)*I1)),-1))</f>
        <v>1300</v>
      </c>
      <c r="I42" s="38"/>
      <c r="J42" s="39">
        <f>IF((AP9)&lt;=8,P1,P1+ROUND(INT(((AP9-8)*I1)),-1))</f>
        <v>1300</v>
      </c>
      <c r="K42" s="36"/>
      <c r="L42" s="37">
        <f>IF((AP11)&lt;=8,P1,P1+ROUND(INT(((AP11-8)*I1)),-1))</f>
        <v>1300</v>
      </c>
      <c r="M42" s="38"/>
      <c r="N42" s="39">
        <f>IF((AP13)&lt;=8,P1,P1+ROUND(INT(((AP13-8)*I1)),-1))</f>
        <v>1300</v>
      </c>
      <c r="O42" s="36"/>
      <c r="P42" s="39">
        <f>IF((AP15)&lt;=8,P1,P1+ROUND(INT(((AP15-8)*I1)),-1))</f>
        <v>1300</v>
      </c>
      <c r="Q42" s="36"/>
      <c r="R42" s="39">
        <f>IF((AP17)&lt;=8,P1,P1+ROUND(INT(((AP17-8)*I1)),-1))</f>
        <v>1300</v>
      </c>
      <c r="S42" s="36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39">
        <f>IF((AP23)&lt;=8,P1,P1+ROUND(INT(((AP23-8)*I1)),-1))</f>
        <v>1300</v>
      </c>
      <c r="Y42" s="36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18" hidden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idden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idden="1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  <row r="73" spans="12:43" ht="16.5" customHeight="1"/>
    <row r="74" spans="12:43" ht="16.5" customHeight="1"/>
    <row r="75" spans="12:43" ht="16.5" customHeight="1"/>
    <row r="76" spans="12:43" ht="16.5" customHeight="1"/>
    <row r="77" spans="12:43" ht="16.5" customHeight="1"/>
    <row r="78" spans="12:43" ht="16.5" customHeight="1"/>
  </sheetData>
  <mergeCells count="250">
    <mergeCell ref="X1:Y1"/>
    <mergeCell ref="S1:T1"/>
    <mergeCell ref="P1:Q1"/>
    <mergeCell ref="I1:K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Z9:AA10"/>
    <mergeCell ref="V5:W6"/>
    <mergeCell ref="X5:Y6"/>
    <mergeCell ref="Z5:AA6"/>
    <mergeCell ref="AB5:AC6"/>
    <mergeCell ref="AD5:AE6"/>
    <mergeCell ref="AF5:AG6"/>
    <mergeCell ref="AH5:AI6"/>
    <mergeCell ref="AJ5:AK6"/>
    <mergeCell ref="AJ9:AK10"/>
    <mergeCell ref="T4:U4"/>
    <mergeCell ref="V4:W4"/>
    <mergeCell ref="X4:Y4"/>
    <mergeCell ref="Z4:AA4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AD3:AE3"/>
    <mergeCell ref="AF3:AG3"/>
    <mergeCell ref="AH3:AI3"/>
    <mergeCell ref="AJ3:AK3"/>
    <mergeCell ref="AL3:AM3"/>
    <mergeCell ref="AN3:AO3"/>
    <mergeCell ref="AP3:AQ3"/>
    <mergeCell ref="B2:AQ2"/>
    <mergeCell ref="B3:E3"/>
    <mergeCell ref="T3:U3"/>
    <mergeCell ref="V3:W3"/>
    <mergeCell ref="X3:Y3"/>
    <mergeCell ref="Z3:AA3"/>
    <mergeCell ref="AB3:AC3"/>
    <mergeCell ref="F3:O3"/>
    <mergeCell ref="P3:S3"/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L9:AM10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8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1">
    <tabColor rgb="FFFF0000"/>
    <pageSetUpPr fitToPage="1"/>
  </sheetPr>
  <dimension ref="A1:AT78"/>
  <sheetViews>
    <sheetView view="pageBreakPreview" zoomScale="60" zoomScaleNormal="100" workbookViewId="0">
      <selection activeCell="E63" sqref="E63"/>
    </sheetView>
  </sheetViews>
  <sheetFormatPr defaultColWidth="3" defaultRowHeight="16.5"/>
  <cols>
    <col min="1" max="1" width="15.875" style="2" customWidth="1"/>
    <col min="2" max="5" width="8.125" style="2" customWidth="1"/>
    <col min="6" max="13" width="8.125" style="1" customWidth="1"/>
    <col min="14" max="43" width="8.125" style="1" hidden="1" customWidth="1"/>
    <col min="44" max="44" width="3.5" style="2" hidden="1" customWidth="1"/>
    <col min="45" max="59" width="3.5" style="2" customWidth="1"/>
    <col min="60" max="78" width="3" style="2" customWidth="1"/>
    <col min="79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16.5" customHeight="1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6.5" customHeight="1" thickBot="1">
      <c r="A2" s="776" t="s">
        <v>63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</row>
    <row r="3" spans="1:46" s="198" customFormat="1" ht="51.75" customHeight="1">
      <c r="A3" s="177" t="s">
        <v>48</v>
      </c>
      <c r="B3" s="594" t="s">
        <v>270</v>
      </c>
      <c r="C3" s="474"/>
      <c r="D3" s="474"/>
      <c r="E3" s="595"/>
      <c r="F3" s="473" t="s">
        <v>263</v>
      </c>
      <c r="G3" s="474"/>
      <c r="H3" s="474"/>
      <c r="I3" s="474"/>
      <c r="J3" s="474"/>
      <c r="K3" s="474"/>
      <c r="L3" s="474"/>
      <c r="M3" s="475"/>
      <c r="N3" s="595" t="e">
        <f t="shared" ref="N3" si="0">$B$3+N4</f>
        <v>#VALUE!</v>
      </c>
      <c r="O3" s="592"/>
      <c r="P3" s="592" t="e">
        <f t="shared" ref="P3" si="1">$B$3+P4</f>
        <v>#VALUE!</v>
      </c>
      <c r="Q3" s="593"/>
      <c r="R3" s="595" t="e">
        <f t="shared" ref="R3" si="2">$B$3+R4</f>
        <v>#VALUE!</v>
      </c>
      <c r="S3" s="592"/>
      <c r="T3" s="592" t="e">
        <f t="shared" ref="T3" si="3">$B$3+T4</f>
        <v>#VALUE!</v>
      </c>
      <c r="U3" s="592"/>
      <c r="V3" s="592" t="e">
        <f t="shared" ref="V3" si="4">$B$3+V4</f>
        <v>#VALUE!</v>
      </c>
      <c r="W3" s="592"/>
      <c r="X3" s="592" t="e">
        <f t="shared" ref="X3" si="5">$B$3+X4</f>
        <v>#VALUE!</v>
      </c>
      <c r="Y3" s="592"/>
      <c r="Z3" s="592" t="e">
        <f t="shared" ref="Z3" si="6">$B$3+Z4</f>
        <v>#VALUE!</v>
      </c>
      <c r="AA3" s="592"/>
      <c r="AB3" s="592" t="e">
        <f t="shared" ref="AB3" si="7">$B$3+AB4</f>
        <v>#VALUE!</v>
      </c>
      <c r="AC3" s="592"/>
      <c r="AD3" s="592" t="e">
        <f t="shared" ref="AD3" si="8">$B$3+AD4</f>
        <v>#VALUE!</v>
      </c>
      <c r="AE3" s="592"/>
      <c r="AF3" s="592" t="e">
        <f t="shared" ref="AF3" si="9">$B$3+AF4</f>
        <v>#VALUE!</v>
      </c>
      <c r="AG3" s="592"/>
      <c r="AH3" s="592" t="e">
        <f t="shared" ref="AH3" si="10">$B$3+AH4</f>
        <v>#VALUE!</v>
      </c>
      <c r="AI3" s="592"/>
      <c r="AJ3" s="592" t="e">
        <f t="shared" ref="AJ3" si="11">$B$3+AJ4</f>
        <v>#VALUE!</v>
      </c>
      <c r="AK3" s="592"/>
      <c r="AL3" s="592" t="e">
        <f t="shared" ref="AL3" si="12">$B$3+AL4</f>
        <v>#VALUE!</v>
      </c>
      <c r="AM3" s="592"/>
      <c r="AN3" s="592" t="e">
        <f t="shared" ref="AN3" si="13">$B$3+AN4</f>
        <v>#VALUE!</v>
      </c>
      <c r="AO3" s="592"/>
      <c r="AP3" s="592" t="e">
        <f t="shared" ref="AP3" si="14">$B$3+AP4</f>
        <v>#VALUE!</v>
      </c>
      <c r="AQ3" s="593"/>
    </row>
    <row r="4" spans="1:46" s="139" customFormat="1" ht="51.75" customHeight="1">
      <c r="A4" s="597" t="s">
        <v>61</v>
      </c>
      <c r="B4" s="598"/>
      <c r="C4" s="598"/>
      <c r="D4" s="599" t="s">
        <v>49</v>
      </c>
      <c r="E4" s="600"/>
      <c r="F4" s="601">
        <v>2.4</v>
      </c>
      <c r="G4" s="601"/>
      <c r="H4" s="586">
        <f>+F4+H5</f>
        <v>3.2</v>
      </c>
      <c r="I4" s="586"/>
      <c r="J4" s="586">
        <f>+H4+J7</f>
        <v>5.2</v>
      </c>
      <c r="K4" s="586"/>
      <c r="L4" s="586">
        <f>J4+L9</f>
        <v>6.3000000000000007</v>
      </c>
      <c r="M4" s="591"/>
      <c r="N4" s="612">
        <f>L4+N11</f>
        <v>6.3000000000000007</v>
      </c>
      <c r="O4" s="586"/>
      <c r="P4" s="586">
        <f>+N4+P13</f>
        <v>6.3000000000000007</v>
      </c>
      <c r="Q4" s="591"/>
      <c r="R4" s="612">
        <f>+P4+R15</f>
        <v>6.3000000000000007</v>
      </c>
      <c r="S4" s="586"/>
      <c r="T4" s="586">
        <f>+R4+T17</f>
        <v>6.3000000000000007</v>
      </c>
      <c r="U4" s="586"/>
      <c r="V4" s="586">
        <f>+T4+V19</f>
        <v>6.3000000000000007</v>
      </c>
      <c r="W4" s="586"/>
      <c r="X4" s="586">
        <f>+V4+X21</f>
        <v>6.3000000000000007</v>
      </c>
      <c r="Y4" s="586"/>
      <c r="Z4" s="586">
        <f>+X4+Z23</f>
        <v>6.3000000000000007</v>
      </c>
      <c r="AA4" s="586"/>
      <c r="AB4" s="586">
        <f>+Z4+AB25</f>
        <v>6.3000000000000007</v>
      </c>
      <c r="AC4" s="586"/>
      <c r="AD4" s="586">
        <f>+AB4+AD27</f>
        <v>6.3000000000000007</v>
      </c>
      <c r="AE4" s="586"/>
      <c r="AF4" s="586">
        <f>+AD4+AF29</f>
        <v>6.3000000000000007</v>
      </c>
      <c r="AG4" s="586"/>
      <c r="AH4" s="586">
        <f>+AF4+AH31</f>
        <v>6.3000000000000007</v>
      </c>
      <c r="AI4" s="586"/>
      <c r="AJ4" s="586">
        <f>+AH4+AJ33</f>
        <v>6.3000000000000007</v>
      </c>
      <c r="AK4" s="586"/>
      <c r="AL4" s="586">
        <f>+AJ4+AL35</f>
        <v>6.3000000000000007</v>
      </c>
      <c r="AM4" s="586"/>
      <c r="AN4" s="586">
        <f>+AL4+AN37</f>
        <v>6.3000000000000007</v>
      </c>
      <c r="AO4" s="586"/>
      <c r="AP4" s="586">
        <f>+AN4+AP39</f>
        <v>6.3000000000000007</v>
      </c>
      <c r="AQ4" s="591"/>
    </row>
    <row r="5" spans="1:46" s="139" customFormat="1" ht="23.25" customHeight="1">
      <c r="A5" s="602" t="str">
        <f>F5</f>
        <v>유각</v>
      </c>
      <c r="B5" s="140"/>
      <c r="C5" s="141">
        <f>MROUND(ROUNDDOWN(B6*0.8,-1),50)</f>
        <v>1250</v>
      </c>
      <c r="D5" s="142"/>
      <c r="E5" s="143">
        <f>C5-$S$1</f>
        <v>200</v>
      </c>
      <c r="F5" s="604" t="s">
        <v>37</v>
      </c>
      <c r="G5" s="605"/>
      <c r="H5" s="601">
        <v>0.8</v>
      </c>
      <c r="I5" s="601"/>
      <c r="J5" s="608">
        <f>H5+J7</f>
        <v>2.8</v>
      </c>
      <c r="K5" s="609"/>
      <c r="L5" s="608">
        <f>J5+L9</f>
        <v>3.9</v>
      </c>
      <c r="M5" s="617"/>
      <c r="N5" s="619">
        <f>L5+N11</f>
        <v>3.9</v>
      </c>
      <c r="O5" s="583"/>
      <c r="P5" s="582">
        <f>N5+P13</f>
        <v>3.9</v>
      </c>
      <c r="Q5" s="587"/>
      <c r="R5" s="619">
        <f>P5+R15</f>
        <v>3.9</v>
      </c>
      <c r="S5" s="583"/>
      <c r="T5" s="582">
        <f>R5+T17</f>
        <v>3.9</v>
      </c>
      <c r="U5" s="583"/>
      <c r="V5" s="582">
        <f>T5+V19</f>
        <v>3.9</v>
      </c>
      <c r="W5" s="583"/>
      <c r="X5" s="582">
        <f>V5+X21</f>
        <v>3.9</v>
      </c>
      <c r="Y5" s="583"/>
      <c r="Z5" s="582">
        <f>X5+Z23</f>
        <v>3.9</v>
      </c>
      <c r="AA5" s="583"/>
      <c r="AB5" s="582">
        <f>Z5+AB25</f>
        <v>3.9</v>
      </c>
      <c r="AC5" s="583"/>
      <c r="AD5" s="582">
        <f>AB5+AD27</f>
        <v>3.9</v>
      </c>
      <c r="AE5" s="583"/>
      <c r="AF5" s="582">
        <f>AD5+AF29</f>
        <v>3.9</v>
      </c>
      <c r="AG5" s="583"/>
      <c r="AH5" s="582">
        <f>AF5+AH31</f>
        <v>3.9</v>
      </c>
      <c r="AI5" s="583"/>
      <c r="AJ5" s="582">
        <f>AH5+AJ33</f>
        <v>3.9</v>
      </c>
      <c r="AK5" s="583"/>
      <c r="AL5" s="582">
        <f>AJ5+AL35</f>
        <v>3.9</v>
      </c>
      <c r="AM5" s="583"/>
      <c r="AN5" s="582">
        <f>AL5+AN37</f>
        <v>3.9</v>
      </c>
      <c r="AO5" s="583"/>
      <c r="AP5" s="582">
        <f>AN5+AP39</f>
        <v>3.9</v>
      </c>
      <c r="AQ5" s="587"/>
    </row>
    <row r="6" spans="1:46" s="139" customFormat="1" ht="23.25" customHeight="1">
      <c r="A6" s="603"/>
      <c r="B6" s="144">
        <f>$P$1+MROUND(ROUNDDOWN(F4*$I$1,-1),50)</f>
        <v>1550</v>
      </c>
      <c r="C6" s="145"/>
      <c r="D6" s="167">
        <f>B6-$P$1</f>
        <v>250</v>
      </c>
      <c r="E6" s="147"/>
      <c r="F6" s="606"/>
      <c r="G6" s="607"/>
      <c r="H6" s="601"/>
      <c r="I6" s="601"/>
      <c r="J6" s="610"/>
      <c r="K6" s="611"/>
      <c r="L6" s="610"/>
      <c r="M6" s="618"/>
      <c r="N6" s="620"/>
      <c r="O6" s="585"/>
      <c r="P6" s="584"/>
      <c r="Q6" s="588"/>
      <c r="R6" s="620"/>
      <c r="S6" s="585"/>
      <c r="T6" s="584"/>
      <c r="U6" s="585"/>
      <c r="V6" s="584"/>
      <c r="W6" s="585"/>
      <c r="X6" s="584"/>
      <c r="Y6" s="585"/>
      <c r="Z6" s="584"/>
      <c r="AA6" s="585"/>
      <c r="AB6" s="584"/>
      <c r="AC6" s="585"/>
      <c r="AD6" s="584"/>
      <c r="AE6" s="585"/>
      <c r="AF6" s="584"/>
      <c r="AG6" s="585"/>
      <c r="AH6" s="584"/>
      <c r="AI6" s="585"/>
      <c r="AJ6" s="584"/>
      <c r="AK6" s="585"/>
      <c r="AL6" s="584"/>
      <c r="AM6" s="585"/>
      <c r="AN6" s="584"/>
      <c r="AO6" s="585"/>
      <c r="AP6" s="584"/>
      <c r="AQ6" s="588"/>
    </row>
    <row r="7" spans="1:46" s="139" customFormat="1" ht="23.25" customHeight="1">
      <c r="A7" s="602" t="str">
        <f>H7</f>
        <v>청도리</v>
      </c>
      <c r="B7" s="140"/>
      <c r="C7" s="141">
        <f>MROUND(ROUNDDOWN(B8*0.8,-1),50)</f>
        <v>1300</v>
      </c>
      <c r="D7" s="142"/>
      <c r="E7" s="143">
        <f>C7-$S$1</f>
        <v>250</v>
      </c>
      <c r="F7" s="184"/>
      <c r="G7" s="185">
        <f>ROUND(F8*0.8,-1)</f>
        <v>1040</v>
      </c>
      <c r="H7" s="624" t="s">
        <v>62</v>
      </c>
      <c r="I7" s="605"/>
      <c r="J7" s="601">
        <v>2</v>
      </c>
      <c r="K7" s="601"/>
      <c r="L7" s="608">
        <f>J7+L9</f>
        <v>3.1</v>
      </c>
      <c r="M7" s="617"/>
      <c r="N7" s="619">
        <f>L7+N11</f>
        <v>3.1</v>
      </c>
      <c r="O7" s="583"/>
      <c r="P7" s="582">
        <f>N7+P13</f>
        <v>3.1</v>
      </c>
      <c r="Q7" s="587"/>
      <c r="R7" s="619">
        <f>P7+R15</f>
        <v>3.1</v>
      </c>
      <c r="S7" s="583"/>
      <c r="T7" s="582">
        <f>R7+T17</f>
        <v>3.1</v>
      </c>
      <c r="U7" s="583"/>
      <c r="V7" s="582">
        <f>T7+V19</f>
        <v>3.1</v>
      </c>
      <c r="W7" s="583"/>
      <c r="X7" s="582">
        <f>V7+X21</f>
        <v>3.1</v>
      </c>
      <c r="Y7" s="583"/>
      <c r="Z7" s="582">
        <f>X7+Z23</f>
        <v>3.1</v>
      </c>
      <c r="AA7" s="583"/>
      <c r="AB7" s="582">
        <f>Z7+AB25</f>
        <v>3.1</v>
      </c>
      <c r="AC7" s="583"/>
      <c r="AD7" s="582">
        <f>AB7+AD27</f>
        <v>3.1</v>
      </c>
      <c r="AE7" s="583"/>
      <c r="AF7" s="582">
        <f>AD7+AF29</f>
        <v>3.1</v>
      </c>
      <c r="AG7" s="583"/>
      <c r="AH7" s="582">
        <f>AF7+AH31</f>
        <v>3.1</v>
      </c>
      <c r="AI7" s="583"/>
      <c r="AJ7" s="582">
        <f>AH7+AJ33</f>
        <v>3.1</v>
      </c>
      <c r="AK7" s="583"/>
      <c r="AL7" s="582">
        <f>AJ7+AL35</f>
        <v>3.1</v>
      </c>
      <c r="AM7" s="583"/>
      <c r="AN7" s="582">
        <f>AL7+AN37</f>
        <v>3.1</v>
      </c>
      <c r="AO7" s="583"/>
      <c r="AP7" s="582">
        <f>AN7+AP39</f>
        <v>3.1</v>
      </c>
      <c r="AQ7" s="587"/>
    </row>
    <row r="8" spans="1:46" s="139" customFormat="1" ht="23.25" customHeight="1">
      <c r="A8" s="603"/>
      <c r="B8" s="144">
        <f>$P$1+MROUND(ROUNDDOWN(H4*$I$1,-1),50)</f>
        <v>1650</v>
      </c>
      <c r="C8" s="145"/>
      <c r="D8" s="146">
        <f>B8-$P$1</f>
        <v>350</v>
      </c>
      <c r="E8" s="147"/>
      <c r="F8" s="186">
        <f>IF((H5)&lt;=8,P1,P1+ROUND(INT(((H5-8)*I1)),-1))</f>
        <v>1300</v>
      </c>
      <c r="G8" s="187"/>
      <c r="H8" s="606"/>
      <c r="I8" s="607"/>
      <c r="J8" s="601"/>
      <c r="K8" s="601"/>
      <c r="L8" s="610"/>
      <c r="M8" s="618"/>
      <c r="N8" s="620"/>
      <c r="O8" s="585"/>
      <c r="P8" s="584"/>
      <c r="Q8" s="588"/>
      <c r="R8" s="620"/>
      <c r="S8" s="585"/>
      <c r="T8" s="584"/>
      <c r="U8" s="585"/>
      <c r="V8" s="584"/>
      <c r="W8" s="585"/>
      <c r="X8" s="584"/>
      <c r="Y8" s="585"/>
      <c r="Z8" s="584"/>
      <c r="AA8" s="585"/>
      <c r="AB8" s="584"/>
      <c r="AC8" s="585"/>
      <c r="AD8" s="584"/>
      <c r="AE8" s="585"/>
      <c r="AF8" s="584"/>
      <c r="AG8" s="585"/>
      <c r="AH8" s="584"/>
      <c r="AI8" s="585"/>
      <c r="AJ8" s="584"/>
      <c r="AK8" s="585"/>
      <c r="AL8" s="584"/>
      <c r="AM8" s="585"/>
      <c r="AN8" s="584"/>
      <c r="AO8" s="585"/>
      <c r="AP8" s="584"/>
      <c r="AQ8" s="588"/>
    </row>
    <row r="9" spans="1:46" s="139" customFormat="1" ht="23.25" customHeight="1">
      <c r="A9" s="602" t="str">
        <f>J9</f>
        <v>하운교</v>
      </c>
      <c r="B9" s="140"/>
      <c r="C9" s="141">
        <f>MROUND(ROUNDDOWN(B10*0.8,-1),50)</f>
        <v>1500</v>
      </c>
      <c r="D9" s="142"/>
      <c r="E9" s="143">
        <f>C9-$S$1</f>
        <v>450</v>
      </c>
      <c r="F9" s="184"/>
      <c r="G9" s="185">
        <f>ROUND(F10*0.8,-1)</f>
        <v>1040</v>
      </c>
      <c r="H9" s="199"/>
      <c r="I9" s="200">
        <f>ROUND(H10*0.8,-1)</f>
        <v>1040</v>
      </c>
      <c r="J9" s="604" t="s">
        <v>38</v>
      </c>
      <c r="K9" s="605"/>
      <c r="L9" s="601">
        <v>1.1000000000000001</v>
      </c>
      <c r="M9" s="659"/>
      <c r="N9" s="635">
        <f>L9+N11</f>
        <v>1.1000000000000001</v>
      </c>
      <c r="O9" s="589"/>
      <c r="P9" s="578">
        <f>N9+P13</f>
        <v>1.1000000000000001</v>
      </c>
      <c r="Q9" s="579"/>
      <c r="R9" s="635">
        <f>P9+R15</f>
        <v>1.1000000000000001</v>
      </c>
      <c r="S9" s="589"/>
      <c r="T9" s="578">
        <f>R9+T17</f>
        <v>1.1000000000000001</v>
      </c>
      <c r="U9" s="589"/>
      <c r="V9" s="578">
        <f>T9+V19</f>
        <v>1.1000000000000001</v>
      </c>
      <c r="W9" s="589"/>
      <c r="X9" s="578">
        <f>V9+X21</f>
        <v>1.1000000000000001</v>
      </c>
      <c r="Y9" s="589"/>
      <c r="Z9" s="578">
        <f>X9+Z23</f>
        <v>1.1000000000000001</v>
      </c>
      <c r="AA9" s="589"/>
      <c r="AB9" s="578">
        <f>Z9+AB25</f>
        <v>1.1000000000000001</v>
      </c>
      <c r="AC9" s="589"/>
      <c r="AD9" s="578">
        <f>AB9+AD27</f>
        <v>1.1000000000000001</v>
      </c>
      <c r="AE9" s="589"/>
      <c r="AF9" s="578">
        <f>AD9+AF29</f>
        <v>1.1000000000000001</v>
      </c>
      <c r="AG9" s="589"/>
      <c r="AH9" s="578">
        <f>AF9+AH31</f>
        <v>1.1000000000000001</v>
      </c>
      <c r="AI9" s="589"/>
      <c r="AJ9" s="578">
        <f>AH9+AJ33</f>
        <v>1.1000000000000001</v>
      </c>
      <c r="AK9" s="589"/>
      <c r="AL9" s="578">
        <f>AJ9+AL35</f>
        <v>1.1000000000000001</v>
      </c>
      <c r="AM9" s="589"/>
      <c r="AN9" s="578">
        <f>AL9+AN37</f>
        <v>1.1000000000000001</v>
      </c>
      <c r="AO9" s="589"/>
      <c r="AP9" s="578">
        <f>AN9+AP39</f>
        <v>1.1000000000000001</v>
      </c>
      <c r="AQ9" s="579"/>
    </row>
    <row r="10" spans="1:46" s="139" customFormat="1" ht="23.25" customHeight="1">
      <c r="A10" s="603"/>
      <c r="B10" s="144">
        <f>$P$1+MROUND(ROUNDDOWN(J4*$I$1,-1),50)</f>
        <v>1900</v>
      </c>
      <c r="C10" s="145"/>
      <c r="D10" s="146">
        <f>B10-$P$1</f>
        <v>600</v>
      </c>
      <c r="E10" s="147"/>
      <c r="F10" s="186">
        <f>IF((J5)&lt;=8,P1,P1+ROUND(INT(((J5-8)*I1)),-1))</f>
        <v>1300</v>
      </c>
      <c r="G10" s="187"/>
      <c r="H10" s="201">
        <f>IF((J7)&lt;=8,P1,P1+ROUND(INT(((J7-8)*I1)),-1))</f>
        <v>1300</v>
      </c>
      <c r="I10" s="202"/>
      <c r="J10" s="606"/>
      <c r="K10" s="607"/>
      <c r="L10" s="601"/>
      <c r="M10" s="659"/>
      <c r="N10" s="636"/>
      <c r="O10" s="590"/>
      <c r="P10" s="580"/>
      <c r="Q10" s="581"/>
      <c r="R10" s="636"/>
      <c r="S10" s="590"/>
      <c r="T10" s="580"/>
      <c r="U10" s="590"/>
      <c r="V10" s="580"/>
      <c r="W10" s="590"/>
      <c r="X10" s="580"/>
      <c r="Y10" s="590"/>
      <c r="Z10" s="580"/>
      <c r="AA10" s="590"/>
      <c r="AB10" s="580"/>
      <c r="AC10" s="590"/>
      <c r="AD10" s="580"/>
      <c r="AE10" s="590"/>
      <c r="AF10" s="580"/>
      <c r="AG10" s="590"/>
      <c r="AH10" s="580"/>
      <c r="AI10" s="590"/>
      <c r="AJ10" s="580"/>
      <c r="AK10" s="590"/>
      <c r="AL10" s="580"/>
      <c r="AM10" s="590"/>
      <c r="AN10" s="580"/>
      <c r="AO10" s="590"/>
      <c r="AP10" s="580"/>
      <c r="AQ10" s="581"/>
    </row>
    <row r="11" spans="1:46" s="139" customFormat="1" ht="23.25" customHeight="1">
      <c r="A11" s="602" t="str">
        <f>L11</f>
        <v>금산사</v>
      </c>
      <c r="B11" s="140"/>
      <c r="C11" s="141">
        <f>MROUND(ROUNDDOWN(B12*0.8,-1),50)</f>
        <v>1650</v>
      </c>
      <c r="D11" s="142"/>
      <c r="E11" s="143">
        <f>C11-$S$1</f>
        <v>600</v>
      </c>
      <c r="F11" s="184"/>
      <c r="G11" s="185">
        <f t="shared" ref="G11:I11" si="15">ROUND(F12*0.8,-1)</f>
        <v>1040</v>
      </c>
      <c r="H11" s="199"/>
      <c r="I11" s="200">
        <f t="shared" si="15"/>
        <v>1040</v>
      </c>
      <c r="J11" s="184"/>
      <c r="K11" s="188">
        <f t="shared" ref="K11" si="16">ROUND(J12*0.8,-1)</f>
        <v>1040</v>
      </c>
      <c r="L11" s="624" t="s">
        <v>39</v>
      </c>
      <c r="M11" s="649"/>
      <c r="N11" s="652"/>
      <c r="O11" s="601"/>
      <c r="P11" s="582">
        <f>N11+P13</f>
        <v>0</v>
      </c>
      <c r="Q11" s="587"/>
      <c r="R11" s="619">
        <f>P11+R15</f>
        <v>0</v>
      </c>
      <c r="S11" s="583"/>
      <c r="T11" s="582">
        <f>R11+T17</f>
        <v>0</v>
      </c>
      <c r="U11" s="583"/>
      <c r="V11" s="582">
        <f>T11+V19</f>
        <v>0</v>
      </c>
      <c r="W11" s="583"/>
      <c r="X11" s="582">
        <f>V11+X21</f>
        <v>0</v>
      </c>
      <c r="Y11" s="583"/>
      <c r="Z11" s="582">
        <f>X11+Z23</f>
        <v>0</v>
      </c>
      <c r="AA11" s="583"/>
      <c r="AB11" s="582">
        <f>Z11+AB25</f>
        <v>0</v>
      </c>
      <c r="AC11" s="583"/>
      <c r="AD11" s="582">
        <f>AB11+AD27</f>
        <v>0</v>
      </c>
      <c r="AE11" s="583"/>
      <c r="AF11" s="582">
        <f>AD11+AF29</f>
        <v>0</v>
      </c>
      <c r="AG11" s="583"/>
      <c r="AH11" s="582">
        <f>AF11+AH31</f>
        <v>0</v>
      </c>
      <c r="AI11" s="583"/>
      <c r="AJ11" s="582">
        <f>AH11+AJ33</f>
        <v>0</v>
      </c>
      <c r="AK11" s="583"/>
      <c r="AL11" s="582">
        <f>AJ11+AL35</f>
        <v>0</v>
      </c>
      <c r="AM11" s="583"/>
      <c r="AN11" s="582">
        <f>AL11+AN37</f>
        <v>0</v>
      </c>
      <c r="AO11" s="583"/>
      <c r="AP11" s="582">
        <f>AN11+AP39</f>
        <v>0</v>
      </c>
      <c r="AQ11" s="587"/>
    </row>
    <row r="12" spans="1:46" s="139" customFormat="1" ht="23.25" customHeight="1" thickBot="1">
      <c r="A12" s="648"/>
      <c r="B12" s="144">
        <f>$P$1+MROUND(ROUNDDOWN(L4*$I$1,-1),50)</f>
        <v>2050</v>
      </c>
      <c r="C12" s="145"/>
      <c r="D12" s="154">
        <f>B12-$P$1</f>
        <v>750</v>
      </c>
      <c r="E12" s="155"/>
      <c r="F12" s="193">
        <f>IF((L5)&lt;=8,P1,P1+ROUND(INT(((L5-8)*I1)),-1))</f>
        <v>1300</v>
      </c>
      <c r="G12" s="194"/>
      <c r="H12" s="193">
        <f>IF((L7)&lt;=8,P1,P1+ROUND(INT(((L7-8)*I1)),-1))</f>
        <v>1300</v>
      </c>
      <c r="I12" s="156"/>
      <c r="J12" s="195">
        <f>IF((L9)&lt;=8,P1,P1+ROUND(INT(((L9-8)*I1)),-1))</f>
        <v>1300</v>
      </c>
      <c r="K12" s="196"/>
      <c r="L12" s="650"/>
      <c r="M12" s="651"/>
      <c r="N12" s="652"/>
      <c r="O12" s="601"/>
      <c r="P12" s="584"/>
      <c r="Q12" s="588"/>
      <c r="R12" s="620"/>
      <c r="S12" s="585"/>
      <c r="T12" s="584"/>
      <c r="U12" s="585"/>
      <c r="V12" s="584"/>
      <c r="W12" s="585"/>
      <c r="X12" s="584"/>
      <c r="Y12" s="585"/>
      <c r="Z12" s="584"/>
      <c r="AA12" s="585"/>
      <c r="AB12" s="584"/>
      <c r="AC12" s="585"/>
      <c r="AD12" s="584"/>
      <c r="AE12" s="585"/>
      <c r="AF12" s="584"/>
      <c r="AG12" s="585"/>
      <c r="AH12" s="584"/>
      <c r="AI12" s="585"/>
      <c r="AJ12" s="584"/>
      <c r="AK12" s="585"/>
      <c r="AL12" s="584"/>
      <c r="AM12" s="585"/>
      <c r="AN12" s="584"/>
      <c r="AO12" s="585"/>
      <c r="AP12" s="584"/>
      <c r="AQ12" s="588"/>
    </row>
    <row r="13" spans="1:46" s="12" customFormat="1" ht="23.25" hidden="1" customHeight="1">
      <c r="A13" s="777">
        <f>N13</f>
        <v>0</v>
      </c>
      <c r="B13" s="104"/>
      <c r="C13" s="105">
        <f>MROUND(ROUNDDOWN(B14*0.8,-1),50)</f>
        <v>1650</v>
      </c>
      <c r="D13" s="70"/>
      <c r="E13" s="71">
        <f>C13-$S$1</f>
        <v>600</v>
      </c>
      <c r="F13" s="34"/>
      <c r="G13" s="35">
        <f t="shared" ref="G13:I13" si="17">ROUND(F14*0.8,-1)</f>
        <v>1040</v>
      </c>
      <c r="H13" s="34"/>
      <c r="I13" s="35">
        <f t="shared" si="17"/>
        <v>1040</v>
      </c>
      <c r="J13" s="34"/>
      <c r="K13" s="33">
        <f t="shared" ref="K13:M13" si="18">ROUND(J14*0.8,-1)</f>
        <v>1040</v>
      </c>
      <c r="L13" s="34"/>
      <c r="M13" s="35">
        <f t="shared" si="18"/>
        <v>1040</v>
      </c>
      <c r="N13" s="463"/>
      <c r="O13" s="464"/>
      <c r="P13" s="467"/>
      <c r="Q13" s="468"/>
      <c r="R13" s="700">
        <f>P13+R15</f>
        <v>0</v>
      </c>
      <c r="S13" s="493"/>
      <c r="T13" s="489">
        <f>R13+T17</f>
        <v>0</v>
      </c>
      <c r="U13" s="493"/>
      <c r="V13" s="489">
        <f>T13+V19</f>
        <v>0</v>
      </c>
      <c r="W13" s="493"/>
      <c r="X13" s="489">
        <f>V13+X21</f>
        <v>0</v>
      </c>
      <c r="Y13" s="493"/>
      <c r="Z13" s="489">
        <f>X13+Z23</f>
        <v>0</v>
      </c>
      <c r="AA13" s="493"/>
      <c r="AB13" s="489">
        <f>Z13+AB25</f>
        <v>0</v>
      </c>
      <c r="AC13" s="493"/>
      <c r="AD13" s="489">
        <f>AB13+AD27</f>
        <v>0</v>
      </c>
      <c r="AE13" s="493"/>
      <c r="AF13" s="489">
        <f>AD13+AF29</f>
        <v>0</v>
      </c>
      <c r="AG13" s="493"/>
      <c r="AH13" s="489">
        <f>AF13+AH31</f>
        <v>0</v>
      </c>
      <c r="AI13" s="493"/>
      <c r="AJ13" s="489">
        <f>AH13+AJ33</f>
        <v>0</v>
      </c>
      <c r="AK13" s="493"/>
      <c r="AL13" s="489">
        <f>AJ13+AL35</f>
        <v>0</v>
      </c>
      <c r="AM13" s="493"/>
      <c r="AN13" s="489">
        <f>AL13+AN37</f>
        <v>0</v>
      </c>
      <c r="AO13" s="493"/>
      <c r="AP13" s="489">
        <f>AN13+AP39</f>
        <v>0</v>
      </c>
      <c r="AQ13" s="490"/>
    </row>
    <row r="14" spans="1:46" s="12" customFormat="1" ht="23.25" hidden="1" customHeight="1" thickBot="1">
      <c r="A14" s="778"/>
      <c r="B14" s="106">
        <f>$P$1+MROUND(ROUNDDOWN(N4*$I$1,-1),50)</f>
        <v>2050</v>
      </c>
      <c r="C14" s="107"/>
      <c r="D14" s="48">
        <f>B14-$P$1</f>
        <v>750</v>
      </c>
      <c r="E14" s="49"/>
      <c r="F14" s="29">
        <f>IF((N5)&lt;=8,P1,P1+ROUND(INT(((N5-8)*I1)),-1))</f>
        <v>1300</v>
      </c>
      <c r="G14" s="28"/>
      <c r="H14" s="29">
        <f>IF((N7)&lt;=8,P1,P1+ROUND(INT(((N7-8)*I1)),-1))</f>
        <v>1300</v>
      </c>
      <c r="I14" s="28"/>
      <c r="J14" s="31">
        <f>IF((N9)&lt;=8,P1,P1+ROUND(INT(((N9-8)*I1)),-1))</f>
        <v>1300</v>
      </c>
      <c r="K14" s="24"/>
      <c r="L14" s="29">
        <f>IF((N11)&lt;=8,P1,P1+ROUND(INT(((N11-8)*I1)),-1))</f>
        <v>1300</v>
      </c>
      <c r="M14" s="28"/>
      <c r="N14" s="465"/>
      <c r="O14" s="466"/>
      <c r="P14" s="779"/>
      <c r="Q14" s="780"/>
      <c r="R14" s="701"/>
      <c r="S14" s="494"/>
      <c r="T14" s="491"/>
      <c r="U14" s="494"/>
      <c r="V14" s="491"/>
      <c r="W14" s="494"/>
      <c r="X14" s="491"/>
      <c r="Y14" s="494"/>
      <c r="Z14" s="491"/>
      <c r="AA14" s="494"/>
      <c r="AB14" s="491"/>
      <c r="AC14" s="494"/>
      <c r="AD14" s="491"/>
      <c r="AE14" s="494"/>
      <c r="AF14" s="491"/>
      <c r="AG14" s="494"/>
      <c r="AH14" s="491"/>
      <c r="AI14" s="494"/>
      <c r="AJ14" s="491"/>
      <c r="AK14" s="494"/>
      <c r="AL14" s="491"/>
      <c r="AM14" s="494"/>
      <c r="AN14" s="491"/>
      <c r="AO14" s="494"/>
      <c r="AP14" s="491"/>
      <c r="AQ14" s="492"/>
    </row>
    <row r="15" spans="1:46" s="12" customFormat="1" ht="23.25" hidden="1" customHeight="1">
      <c r="A15" s="497">
        <f>P15</f>
        <v>0</v>
      </c>
      <c r="B15" s="104"/>
      <c r="C15" s="105">
        <f>MROUND(ROUNDDOWN(B16*0.8,-1),50)</f>
        <v>1650</v>
      </c>
      <c r="D15" s="70"/>
      <c r="E15" s="71">
        <f>C15-$S$1</f>
        <v>600</v>
      </c>
      <c r="F15" s="34"/>
      <c r="G15" s="35">
        <f t="shared" ref="G15:Q17" si="19">ROUND(F16*0.8,-1)</f>
        <v>1040</v>
      </c>
      <c r="H15" s="34"/>
      <c r="I15" s="35">
        <f t="shared" si="19"/>
        <v>1040</v>
      </c>
      <c r="J15" s="34"/>
      <c r="K15" s="33">
        <f t="shared" ref="K15:O15" si="20">ROUND(J16*0.8,-1)</f>
        <v>1040</v>
      </c>
      <c r="L15" s="34"/>
      <c r="M15" s="35">
        <f t="shared" si="20"/>
        <v>1040</v>
      </c>
      <c r="N15" s="34"/>
      <c r="O15" s="33">
        <f t="shared" si="20"/>
        <v>1040</v>
      </c>
      <c r="P15" s="781"/>
      <c r="Q15" s="782"/>
      <c r="R15" s="783"/>
      <c r="S15" s="495"/>
      <c r="T15" s="483">
        <f>R15+T17</f>
        <v>0</v>
      </c>
      <c r="U15" s="484"/>
      <c r="V15" s="483">
        <f>T15+V19</f>
        <v>0</v>
      </c>
      <c r="W15" s="484"/>
      <c r="X15" s="483">
        <f>V15+X21</f>
        <v>0</v>
      </c>
      <c r="Y15" s="484"/>
      <c r="Z15" s="483">
        <f>X15+Z23</f>
        <v>0</v>
      </c>
      <c r="AA15" s="484"/>
      <c r="AB15" s="483">
        <f>Z15+AB25</f>
        <v>0</v>
      </c>
      <c r="AC15" s="484"/>
      <c r="AD15" s="483">
        <f>AB15+AD27</f>
        <v>0</v>
      </c>
      <c r="AE15" s="484"/>
      <c r="AF15" s="483">
        <f>AD15+AF29</f>
        <v>0</v>
      </c>
      <c r="AG15" s="484"/>
      <c r="AH15" s="483">
        <f>AF15+AH31</f>
        <v>0</v>
      </c>
      <c r="AI15" s="484"/>
      <c r="AJ15" s="483">
        <f>AH15+AJ33</f>
        <v>0</v>
      </c>
      <c r="AK15" s="484"/>
      <c r="AL15" s="483">
        <f>AJ15+AL35</f>
        <v>0</v>
      </c>
      <c r="AM15" s="484"/>
      <c r="AN15" s="483">
        <f>AL15+AN37</f>
        <v>0</v>
      </c>
      <c r="AO15" s="484"/>
      <c r="AP15" s="483">
        <f>AN15+AP39</f>
        <v>0</v>
      </c>
      <c r="AQ15" s="487"/>
    </row>
    <row r="16" spans="1:46" s="12" customFormat="1" ht="23.25" hidden="1" customHeight="1" thickBot="1">
      <c r="A16" s="469"/>
      <c r="B16" s="106">
        <f>$P$1+MROUND(ROUNDDOWN(P4*$I$1,-1),50)</f>
        <v>2050</v>
      </c>
      <c r="C16" s="107"/>
      <c r="D16" s="64">
        <f>B16-$P$1</f>
        <v>750</v>
      </c>
      <c r="E16" s="65"/>
      <c r="F16" s="37">
        <f>IF((P5)&lt;=8,P1,P1+ROUND(INT(((R5-8)*I1)),-1))</f>
        <v>1300</v>
      </c>
      <c r="G16" s="38"/>
      <c r="H16" s="37">
        <f>IF((P7)&lt;=8,P1,P1+ROUND(INT(((P7-8)*I1)),-1))</f>
        <v>1300</v>
      </c>
      <c r="I16" s="38"/>
      <c r="J16" s="39">
        <f>IF((P9)&lt;=8,P1,P1+ROUND(INT(((P9-8)*I1)),-1))</f>
        <v>1300</v>
      </c>
      <c r="K16" s="36"/>
      <c r="L16" s="37">
        <f>IF((P11)&lt;=8,P1,P1+ROUND(INT(((P11-8)*I1)),-1))</f>
        <v>1300</v>
      </c>
      <c r="M16" s="38"/>
      <c r="N16" s="39">
        <f>IF((P13)&lt;=8,P1,P1+ROUND(INT(((P13-8)*I1)),-1))</f>
        <v>1300</v>
      </c>
      <c r="O16" s="36"/>
      <c r="P16" s="471"/>
      <c r="Q16" s="472"/>
      <c r="R16" s="504"/>
      <c r="S16" s="467"/>
      <c r="T16" s="485"/>
      <c r="U16" s="486"/>
      <c r="V16" s="485"/>
      <c r="W16" s="486"/>
      <c r="X16" s="485"/>
      <c r="Y16" s="486"/>
      <c r="Z16" s="485"/>
      <c r="AA16" s="486"/>
      <c r="AB16" s="485"/>
      <c r="AC16" s="486"/>
      <c r="AD16" s="485"/>
      <c r="AE16" s="486"/>
      <c r="AF16" s="485"/>
      <c r="AG16" s="486"/>
      <c r="AH16" s="485"/>
      <c r="AI16" s="486"/>
      <c r="AJ16" s="485"/>
      <c r="AK16" s="486"/>
      <c r="AL16" s="485"/>
      <c r="AM16" s="486"/>
      <c r="AN16" s="485"/>
      <c r="AO16" s="486"/>
      <c r="AP16" s="485"/>
      <c r="AQ16" s="488"/>
    </row>
    <row r="17" spans="1:43" s="12" customFormat="1" ht="23.25" hidden="1" customHeight="1">
      <c r="A17" s="497">
        <f>R17</f>
        <v>0</v>
      </c>
      <c r="B17" s="104"/>
      <c r="C17" s="105">
        <f>MROUND(ROUNDDOWN(B18*0.8,-1),50)</f>
        <v>1650</v>
      </c>
      <c r="D17" s="70"/>
      <c r="E17" s="71">
        <f>C17-$S$1</f>
        <v>600</v>
      </c>
      <c r="F17" s="34"/>
      <c r="G17" s="35">
        <f t="shared" ref="G17:Q19" si="21">ROUND(F18*0.8,-1)</f>
        <v>1040</v>
      </c>
      <c r="H17" s="34"/>
      <c r="I17" s="35">
        <f t="shared" si="21"/>
        <v>1040</v>
      </c>
      <c r="J17" s="34"/>
      <c r="K17" s="33">
        <f t="shared" si="21"/>
        <v>1040</v>
      </c>
      <c r="L17" s="34"/>
      <c r="M17" s="35">
        <f t="shared" si="21"/>
        <v>1040</v>
      </c>
      <c r="N17" s="34"/>
      <c r="O17" s="33">
        <f t="shared" si="21"/>
        <v>1040</v>
      </c>
      <c r="P17" s="34"/>
      <c r="Q17" s="33">
        <f t="shared" si="19"/>
        <v>1040</v>
      </c>
      <c r="R17" s="660"/>
      <c r="S17" s="464"/>
      <c r="T17" s="467"/>
      <c r="U17" s="496"/>
      <c r="V17" s="489">
        <f>T17+V19</f>
        <v>0</v>
      </c>
      <c r="W17" s="493"/>
      <c r="X17" s="489">
        <f>V17+X21</f>
        <v>0</v>
      </c>
      <c r="Y17" s="493"/>
      <c r="Z17" s="489">
        <f>X17+Z23</f>
        <v>0</v>
      </c>
      <c r="AA17" s="493"/>
      <c r="AB17" s="489">
        <f>Z17+AB25</f>
        <v>0</v>
      </c>
      <c r="AC17" s="493"/>
      <c r="AD17" s="489">
        <f>AB17+AD27</f>
        <v>0</v>
      </c>
      <c r="AE17" s="493"/>
      <c r="AF17" s="489">
        <f>AD17+AF29</f>
        <v>0</v>
      </c>
      <c r="AG17" s="493"/>
      <c r="AH17" s="489">
        <f>AF17+AH31</f>
        <v>0</v>
      </c>
      <c r="AI17" s="493"/>
      <c r="AJ17" s="489">
        <f>AH17+AJ33</f>
        <v>0</v>
      </c>
      <c r="AK17" s="493"/>
      <c r="AL17" s="489">
        <f>AJ17+AL35</f>
        <v>0</v>
      </c>
      <c r="AM17" s="493"/>
      <c r="AN17" s="489">
        <f>AL17+AN37</f>
        <v>0</v>
      </c>
      <c r="AO17" s="493"/>
      <c r="AP17" s="489">
        <f>AN17+AP39</f>
        <v>0</v>
      </c>
      <c r="AQ17" s="490"/>
    </row>
    <row r="18" spans="1:43" s="12" customFormat="1" ht="23.25" hidden="1" customHeight="1">
      <c r="A18" s="462"/>
      <c r="B18" s="106">
        <f>$P$1+MROUND(ROUNDDOWN(R4*$I$1,-1),50)</f>
        <v>2050</v>
      </c>
      <c r="C18" s="107"/>
      <c r="D18" s="48">
        <f>B18-$P$1</f>
        <v>750</v>
      </c>
      <c r="E18" s="49"/>
      <c r="F18" s="27">
        <f>IF((R5)&lt;=8,P1,P1+ROUND(INT(((R5-8)*I1)),-1))</f>
        <v>1300</v>
      </c>
      <c r="G18" s="28"/>
      <c r="H18" s="27">
        <f>IF((R7)&lt;=8,P1,P1+ROUND(INT(((R7-8)*I1)),-1))</f>
        <v>1300</v>
      </c>
      <c r="I18" s="28"/>
      <c r="J18" s="30">
        <f>IF((R9)&lt;=8,P1,P1+ROUND(INT(((R9-8)*I1)),-1))</f>
        <v>1300</v>
      </c>
      <c r="K18" s="24"/>
      <c r="L18" s="27">
        <f>IF((R11)&lt;=8,P1,P1+ROUND(INT(((R11-8)*I1)),-1))</f>
        <v>1300</v>
      </c>
      <c r="M18" s="28"/>
      <c r="N18" s="30">
        <f>IF((R13)&lt;=8,P1,P1+ROUND(INT(((R13-8)*I1)),-1))</f>
        <v>1300</v>
      </c>
      <c r="O18" s="24"/>
      <c r="P18" s="30">
        <f>IF((R15)&lt;=8,P1,P1+ROUND(INT(((R15-8)*I1)),-1))</f>
        <v>1300</v>
      </c>
      <c r="Q18" s="24"/>
      <c r="R18" s="465"/>
      <c r="S18" s="466"/>
      <c r="T18" s="467"/>
      <c r="U18" s="496"/>
      <c r="V18" s="491"/>
      <c r="W18" s="494"/>
      <c r="X18" s="491"/>
      <c r="Y18" s="494"/>
      <c r="Z18" s="491"/>
      <c r="AA18" s="494"/>
      <c r="AB18" s="491"/>
      <c r="AC18" s="494"/>
      <c r="AD18" s="491"/>
      <c r="AE18" s="494"/>
      <c r="AF18" s="491"/>
      <c r="AG18" s="494"/>
      <c r="AH18" s="491"/>
      <c r="AI18" s="494"/>
      <c r="AJ18" s="491"/>
      <c r="AK18" s="494"/>
      <c r="AL18" s="491"/>
      <c r="AM18" s="494"/>
      <c r="AN18" s="491"/>
      <c r="AO18" s="494"/>
      <c r="AP18" s="491"/>
      <c r="AQ18" s="492"/>
    </row>
    <row r="19" spans="1:43" s="12" customFormat="1" ht="23.25" hidden="1" customHeight="1">
      <c r="A19" s="461">
        <f>T19</f>
        <v>0</v>
      </c>
      <c r="B19" s="104"/>
      <c r="C19" s="105">
        <f>MROUND(ROUNDDOWN(B20*0.8,-1),50)</f>
        <v>1650</v>
      </c>
      <c r="D19" s="46"/>
      <c r="E19" s="47">
        <f>C19-$S$1</f>
        <v>600</v>
      </c>
      <c r="F19" s="25"/>
      <c r="G19" s="26">
        <f t="shared" ref="G19:Q21" si="22">ROUND(F20*0.8,-1)</f>
        <v>1040</v>
      </c>
      <c r="H19" s="25"/>
      <c r="I19" s="26">
        <f t="shared" si="22"/>
        <v>1040</v>
      </c>
      <c r="J19" s="25"/>
      <c r="K19" s="22">
        <f t="shared" si="22"/>
        <v>1040</v>
      </c>
      <c r="L19" s="25"/>
      <c r="M19" s="26">
        <f t="shared" si="22"/>
        <v>1040</v>
      </c>
      <c r="N19" s="25"/>
      <c r="O19" s="22">
        <f t="shared" si="22"/>
        <v>1040</v>
      </c>
      <c r="P19" s="25"/>
      <c r="Q19" s="22">
        <f t="shared" si="21"/>
        <v>1040</v>
      </c>
      <c r="R19" s="14"/>
      <c r="S19" s="11">
        <f t="shared" ref="S19:AG33" si="23">ROUND(R20*0.8,-1)</f>
        <v>1040</v>
      </c>
      <c r="T19" s="660"/>
      <c r="U19" s="464"/>
      <c r="V19" s="495"/>
      <c r="W19" s="495"/>
      <c r="X19" s="483">
        <f>V19+X21</f>
        <v>0</v>
      </c>
      <c r="Y19" s="484"/>
      <c r="Z19" s="483">
        <f>X19+Z23</f>
        <v>0</v>
      </c>
      <c r="AA19" s="484"/>
      <c r="AB19" s="483">
        <f>Z19+AB25</f>
        <v>0</v>
      </c>
      <c r="AC19" s="484"/>
      <c r="AD19" s="483">
        <f>AB19+AD27</f>
        <v>0</v>
      </c>
      <c r="AE19" s="484"/>
      <c r="AF19" s="483">
        <f>AD19+AF29</f>
        <v>0</v>
      </c>
      <c r="AG19" s="484"/>
      <c r="AH19" s="483">
        <f>AF19+AH31</f>
        <v>0</v>
      </c>
      <c r="AI19" s="484"/>
      <c r="AJ19" s="483">
        <f>AH19+AJ33</f>
        <v>0</v>
      </c>
      <c r="AK19" s="484"/>
      <c r="AL19" s="483">
        <f>AJ19+AL35</f>
        <v>0</v>
      </c>
      <c r="AM19" s="484"/>
      <c r="AN19" s="483">
        <f>AL19+AN37</f>
        <v>0</v>
      </c>
      <c r="AO19" s="484"/>
      <c r="AP19" s="483">
        <f>AN19+AP39</f>
        <v>0</v>
      </c>
      <c r="AQ19" s="487"/>
    </row>
    <row r="20" spans="1:43" s="12" customFormat="1" ht="23.25" hidden="1" customHeight="1">
      <c r="A20" s="462"/>
      <c r="B20" s="106">
        <f>$P$1+MROUND(ROUNDDOWN(T4*$I$1,-1),50)</f>
        <v>2050</v>
      </c>
      <c r="C20" s="107"/>
      <c r="D20" s="48">
        <f>B20-$P$1</f>
        <v>750</v>
      </c>
      <c r="E20" s="49"/>
      <c r="F20" s="27">
        <f>IF((T5)&lt;=8,P1,P1+ROUND(INT(((T5-8)*I1)),-1))</f>
        <v>1300</v>
      </c>
      <c r="G20" s="28"/>
      <c r="H20" s="27">
        <f>IF((T7)&lt;=8,P1,P1+ROUND(INT(((T7-8)*I1)),-1))</f>
        <v>1300</v>
      </c>
      <c r="I20" s="28"/>
      <c r="J20" s="30">
        <f>IF((T9)&lt;=8,P1,P1+ROUND(INT(((T9-8)*I1)),-1))</f>
        <v>1300</v>
      </c>
      <c r="K20" s="24"/>
      <c r="L20" s="27">
        <f>IF((T11)&lt;=8,P1,P1+ROUND(INT(((T11-8)*I1)),-1))</f>
        <v>1300</v>
      </c>
      <c r="M20" s="28"/>
      <c r="N20" s="30">
        <f>IF((T13)&lt;=8,P1,P1+ROUND(INT(((T13-8)*I1)),-1))</f>
        <v>1300</v>
      </c>
      <c r="O20" s="24"/>
      <c r="P20" s="30">
        <f>IF((T15)&lt;=8,P1,P1+ROUND(INT(((T15-8)*I1)),-1))</f>
        <v>1300</v>
      </c>
      <c r="Q20" s="24"/>
      <c r="R20" s="17">
        <f>IF((T17)&lt;=8,P1,P1+ROUND(INT(((T17-8)*I1)),-1))</f>
        <v>1300</v>
      </c>
      <c r="S20" s="13"/>
      <c r="T20" s="465"/>
      <c r="U20" s="466"/>
      <c r="V20" s="467"/>
      <c r="W20" s="467"/>
      <c r="X20" s="485"/>
      <c r="Y20" s="486"/>
      <c r="Z20" s="485"/>
      <c r="AA20" s="486"/>
      <c r="AB20" s="485"/>
      <c r="AC20" s="486"/>
      <c r="AD20" s="485"/>
      <c r="AE20" s="486"/>
      <c r="AF20" s="485"/>
      <c r="AG20" s="486"/>
      <c r="AH20" s="485"/>
      <c r="AI20" s="486"/>
      <c r="AJ20" s="485"/>
      <c r="AK20" s="486"/>
      <c r="AL20" s="485"/>
      <c r="AM20" s="486"/>
      <c r="AN20" s="485"/>
      <c r="AO20" s="486"/>
      <c r="AP20" s="485"/>
      <c r="AQ20" s="488"/>
    </row>
    <row r="21" spans="1:43" s="12" customFormat="1" ht="23.25" hidden="1" customHeight="1">
      <c r="A21" s="461">
        <f>V21</f>
        <v>0</v>
      </c>
      <c r="B21" s="104"/>
      <c r="C21" s="105">
        <f>MROUND(ROUNDDOWN(B22*0.8,-1),50)</f>
        <v>1650</v>
      </c>
      <c r="D21" s="46"/>
      <c r="E21" s="47">
        <f>C21-$S$1</f>
        <v>600</v>
      </c>
      <c r="F21" s="25"/>
      <c r="G21" s="26">
        <f t="shared" ref="G21:Q23" si="24">ROUND(F22*0.8,-1)</f>
        <v>1040</v>
      </c>
      <c r="H21" s="25"/>
      <c r="I21" s="26">
        <f t="shared" si="24"/>
        <v>1040</v>
      </c>
      <c r="J21" s="25"/>
      <c r="K21" s="22">
        <f t="shared" si="24"/>
        <v>1040</v>
      </c>
      <c r="L21" s="25"/>
      <c r="M21" s="26">
        <f t="shared" si="24"/>
        <v>1040</v>
      </c>
      <c r="N21" s="25"/>
      <c r="O21" s="22">
        <f t="shared" si="24"/>
        <v>1040</v>
      </c>
      <c r="P21" s="25"/>
      <c r="Q21" s="22">
        <f t="shared" si="22"/>
        <v>1040</v>
      </c>
      <c r="R21" s="25"/>
      <c r="S21" s="22">
        <f t="shared" ref="S21:AG35" si="25">ROUND(R22*0.8,-1)</f>
        <v>1040</v>
      </c>
      <c r="T21" s="25"/>
      <c r="U21" s="22">
        <f t="shared" si="23"/>
        <v>1040</v>
      </c>
      <c r="V21" s="479"/>
      <c r="W21" s="480"/>
      <c r="X21" s="467"/>
      <c r="Y21" s="496"/>
      <c r="Z21" s="489">
        <f>X21+Z23</f>
        <v>0</v>
      </c>
      <c r="AA21" s="493"/>
      <c r="AB21" s="489">
        <f>Z21+AB25</f>
        <v>0</v>
      </c>
      <c r="AC21" s="493"/>
      <c r="AD21" s="489">
        <f>AB21+AD27</f>
        <v>0</v>
      </c>
      <c r="AE21" s="493"/>
      <c r="AF21" s="489">
        <f>AD21+AF29</f>
        <v>0</v>
      </c>
      <c r="AG21" s="493"/>
      <c r="AH21" s="489">
        <f>AF21+AH31</f>
        <v>0</v>
      </c>
      <c r="AI21" s="493"/>
      <c r="AJ21" s="489">
        <f>AH21+AJ33</f>
        <v>0</v>
      </c>
      <c r="AK21" s="493"/>
      <c r="AL21" s="489">
        <f>AJ21+AL35</f>
        <v>0</v>
      </c>
      <c r="AM21" s="493"/>
      <c r="AN21" s="489">
        <f>AL21+AN37</f>
        <v>0</v>
      </c>
      <c r="AO21" s="493"/>
      <c r="AP21" s="489">
        <f>AN21+AP39</f>
        <v>0</v>
      </c>
      <c r="AQ21" s="490"/>
    </row>
    <row r="22" spans="1:43" s="12" customFormat="1" ht="23.25" hidden="1" customHeight="1">
      <c r="A22" s="462"/>
      <c r="B22" s="106">
        <f>$P$1+MROUND(ROUNDDOWN(V4*$I$1,-1),50)</f>
        <v>2050</v>
      </c>
      <c r="C22" s="107"/>
      <c r="D22" s="48">
        <f>B22-$P$1</f>
        <v>750</v>
      </c>
      <c r="E22" s="49"/>
      <c r="F22" s="27">
        <f>IF((V5)&lt;=8,P1,P1+ROUND(INT(((V5-8)*I1)),-1))</f>
        <v>1300</v>
      </c>
      <c r="G22" s="28"/>
      <c r="H22" s="27">
        <f>IF((V7)&lt;=8,P1,P1+ROUND(INT(((V7-8)*I1)),-1))</f>
        <v>1300</v>
      </c>
      <c r="I22" s="28"/>
      <c r="J22" s="30">
        <f>IF((V9)&lt;=8,P1,P1+ROUND(INT(((V9-8)*I1)),-1))</f>
        <v>1300</v>
      </c>
      <c r="K22" s="24"/>
      <c r="L22" s="27">
        <f>IF((V11)&lt;=8,P1,P1+ROUND(INT(((V11-8)*I1)),-1))</f>
        <v>1300</v>
      </c>
      <c r="M22" s="28"/>
      <c r="N22" s="30">
        <f>IF((V13)&lt;=8,P1,P1+ROUND(INT(((V13-8)*I1)),-1))</f>
        <v>1300</v>
      </c>
      <c r="O22" s="24"/>
      <c r="P22" s="30">
        <f>IF((V15)&lt;=8,P1,P1+ROUND(INT(((V15-8)*I1)),-1))</f>
        <v>1300</v>
      </c>
      <c r="Q22" s="24"/>
      <c r="R22" s="30">
        <f>IF((V17)&lt;=8,P1,P1+ROUND(INT(((V17-8)*I1)),-1))</f>
        <v>1300</v>
      </c>
      <c r="S22" s="24"/>
      <c r="T22" s="30">
        <f>IF((V19)&lt;=8,P1,P1+ROUND(INT(((V19-8)*I1)),-1))</f>
        <v>1300</v>
      </c>
      <c r="U22" s="24"/>
      <c r="V22" s="481"/>
      <c r="W22" s="482"/>
      <c r="X22" s="467"/>
      <c r="Y22" s="496"/>
      <c r="Z22" s="491"/>
      <c r="AA22" s="494"/>
      <c r="AB22" s="491"/>
      <c r="AC22" s="494"/>
      <c r="AD22" s="491"/>
      <c r="AE22" s="494"/>
      <c r="AF22" s="491"/>
      <c r="AG22" s="494"/>
      <c r="AH22" s="491"/>
      <c r="AI22" s="494"/>
      <c r="AJ22" s="491"/>
      <c r="AK22" s="494"/>
      <c r="AL22" s="491"/>
      <c r="AM22" s="494"/>
      <c r="AN22" s="491"/>
      <c r="AO22" s="494"/>
      <c r="AP22" s="491"/>
      <c r="AQ22" s="492"/>
    </row>
    <row r="23" spans="1:43" s="12" customFormat="1" ht="23.25" hidden="1" customHeight="1">
      <c r="A23" s="461">
        <f>X23</f>
        <v>0</v>
      </c>
      <c r="B23" s="104"/>
      <c r="C23" s="105">
        <f>MROUND(ROUNDDOWN(B24*0.8,-1),50)</f>
        <v>1650</v>
      </c>
      <c r="D23" s="46"/>
      <c r="E23" s="47">
        <f>C23-$S$1</f>
        <v>600</v>
      </c>
      <c r="F23" s="25"/>
      <c r="G23" s="26">
        <f t="shared" ref="G23:Q25" si="26">ROUND(F24*0.8,-1)</f>
        <v>1040</v>
      </c>
      <c r="H23" s="25"/>
      <c r="I23" s="26">
        <f t="shared" si="26"/>
        <v>1040</v>
      </c>
      <c r="J23" s="25"/>
      <c r="K23" s="22">
        <f t="shared" si="26"/>
        <v>1040</v>
      </c>
      <c r="L23" s="25"/>
      <c r="M23" s="26">
        <f t="shared" si="26"/>
        <v>1040</v>
      </c>
      <c r="N23" s="25"/>
      <c r="O23" s="22">
        <f t="shared" si="26"/>
        <v>1040</v>
      </c>
      <c r="P23" s="25"/>
      <c r="Q23" s="22">
        <f t="shared" si="24"/>
        <v>1040</v>
      </c>
      <c r="R23" s="25"/>
      <c r="S23" s="22">
        <f t="shared" ref="S23:AG37" si="27">ROUND(R24*0.8,-1)</f>
        <v>1040</v>
      </c>
      <c r="T23" s="25"/>
      <c r="U23" s="22">
        <f t="shared" si="25"/>
        <v>1040</v>
      </c>
      <c r="V23" s="25"/>
      <c r="W23" s="22">
        <f t="shared" si="23"/>
        <v>1040</v>
      </c>
      <c r="X23" s="463"/>
      <c r="Y23" s="464"/>
      <c r="Z23" s="467"/>
      <c r="AA23" s="467"/>
      <c r="AB23" s="483">
        <f>Z23+AB25</f>
        <v>0</v>
      </c>
      <c r="AC23" s="484"/>
      <c r="AD23" s="483">
        <f>AB23+AD27</f>
        <v>0</v>
      </c>
      <c r="AE23" s="484"/>
      <c r="AF23" s="483">
        <f>AD23+AF29</f>
        <v>0</v>
      </c>
      <c r="AG23" s="484"/>
      <c r="AH23" s="483">
        <f>AF23+AH31</f>
        <v>0</v>
      </c>
      <c r="AI23" s="484"/>
      <c r="AJ23" s="483">
        <f>AH23+AJ33</f>
        <v>0</v>
      </c>
      <c r="AK23" s="484"/>
      <c r="AL23" s="483">
        <f>AJ23+AL35</f>
        <v>0</v>
      </c>
      <c r="AM23" s="484"/>
      <c r="AN23" s="483">
        <f>AL23+AN37</f>
        <v>0</v>
      </c>
      <c r="AO23" s="484"/>
      <c r="AP23" s="483">
        <f>AN23+AP39</f>
        <v>0</v>
      </c>
      <c r="AQ23" s="487"/>
    </row>
    <row r="24" spans="1:43" s="12" customFormat="1" ht="23.25" hidden="1" customHeight="1">
      <c r="A24" s="462"/>
      <c r="B24" s="106">
        <f>$P$1+MROUND(ROUNDDOWN(X4*$I$1,-1),50)</f>
        <v>2050</v>
      </c>
      <c r="C24" s="107"/>
      <c r="D24" s="48">
        <f>B24-$P$1</f>
        <v>750</v>
      </c>
      <c r="E24" s="49"/>
      <c r="F24" s="27">
        <f>IF((X5)&lt;=8,P1,P1+ROUND(INT(((X5-8)*I1)),-1))</f>
        <v>1300</v>
      </c>
      <c r="G24" s="28"/>
      <c r="H24" s="27">
        <f>IF((X7)&lt;=8,P1,P1+ROUND(INT(((X7-8)*I1)),-1))</f>
        <v>1300</v>
      </c>
      <c r="I24" s="28"/>
      <c r="J24" s="30">
        <f>IF((X9)&lt;=8,P1,P1+ROUND(INT(((X9-8)*I1)),-1))</f>
        <v>1300</v>
      </c>
      <c r="K24" s="24"/>
      <c r="L24" s="27">
        <f>IF((X11)&lt;=8,P1,P1+ROUND(INT(((X11-8)*I1)),-1))</f>
        <v>1300</v>
      </c>
      <c r="M24" s="28"/>
      <c r="N24" s="30">
        <f>IF((X13)&lt;=8,P1,P1+ROUND(INT(((X13-8)*I1)),-1))</f>
        <v>1300</v>
      </c>
      <c r="O24" s="24"/>
      <c r="P24" s="30">
        <f>IF((X15)&lt;=8,P1,P1+ROUND(INT(((X15-8)*I1)),-1))</f>
        <v>1300</v>
      </c>
      <c r="Q24" s="24"/>
      <c r="R24" s="30">
        <f>IF((X17)&lt;=8,P1,P1+ROUND(INT(((X17-8)*I1)),-1))</f>
        <v>1300</v>
      </c>
      <c r="S24" s="24"/>
      <c r="T24" s="30">
        <f>IF((X19)&lt;=8,P1,P1+ROUND(INT(((X19-8)*I1)),-1))</f>
        <v>1300</v>
      </c>
      <c r="U24" s="24"/>
      <c r="V24" s="30">
        <f>IF((X21)&lt;=8,P1,P1+ROUND(INT(((X21-8)*I1)),-1))</f>
        <v>1300</v>
      </c>
      <c r="W24" s="24"/>
      <c r="X24" s="465"/>
      <c r="Y24" s="466"/>
      <c r="Z24" s="467"/>
      <c r="AA24" s="467"/>
      <c r="AB24" s="485"/>
      <c r="AC24" s="486"/>
      <c r="AD24" s="485"/>
      <c r="AE24" s="486"/>
      <c r="AF24" s="485"/>
      <c r="AG24" s="486"/>
      <c r="AH24" s="485"/>
      <c r="AI24" s="486"/>
      <c r="AJ24" s="485"/>
      <c r="AK24" s="486"/>
      <c r="AL24" s="485"/>
      <c r="AM24" s="486"/>
      <c r="AN24" s="485"/>
      <c r="AO24" s="486"/>
      <c r="AP24" s="485"/>
      <c r="AQ24" s="488"/>
    </row>
    <row r="25" spans="1:43" s="12" customFormat="1" ht="23.25" hidden="1" customHeight="1">
      <c r="A25" s="461">
        <f>Z25</f>
        <v>0</v>
      </c>
      <c r="B25" s="104"/>
      <c r="C25" s="105">
        <f>MROUND(ROUNDDOWN(B26*0.8,-1),50)</f>
        <v>1650</v>
      </c>
      <c r="D25" s="46"/>
      <c r="E25" s="47">
        <f>C25-$S$1</f>
        <v>600</v>
      </c>
      <c r="F25" s="25"/>
      <c r="G25" s="26">
        <f t="shared" ref="G25:Q27" si="28">ROUND(F26*0.8,-1)</f>
        <v>1040</v>
      </c>
      <c r="H25" s="25"/>
      <c r="I25" s="26">
        <f t="shared" si="28"/>
        <v>1040</v>
      </c>
      <c r="J25" s="25"/>
      <c r="K25" s="22">
        <f t="shared" si="28"/>
        <v>1040</v>
      </c>
      <c r="L25" s="25"/>
      <c r="M25" s="26">
        <f t="shared" si="28"/>
        <v>1040</v>
      </c>
      <c r="N25" s="25"/>
      <c r="O25" s="22">
        <f t="shared" si="28"/>
        <v>1040</v>
      </c>
      <c r="P25" s="25"/>
      <c r="Q25" s="22">
        <f t="shared" si="26"/>
        <v>1040</v>
      </c>
      <c r="R25" s="25"/>
      <c r="S25" s="22">
        <f t="shared" ref="S25:AG39" si="29">ROUND(R26*0.8,-1)</f>
        <v>1040</v>
      </c>
      <c r="T25" s="25"/>
      <c r="U25" s="22">
        <f t="shared" si="27"/>
        <v>1040</v>
      </c>
      <c r="V25" s="25"/>
      <c r="W25" s="22">
        <f t="shared" si="25"/>
        <v>1040</v>
      </c>
      <c r="X25" s="25"/>
      <c r="Y25" s="22">
        <f t="shared" si="23"/>
        <v>1040</v>
      </c>
      <c r="Z25" s="479"/>
      <c r="AA25" s="480"/>
      <c r="AB25" s="467"/>
      <c r="AC25" s="467"/>
      <c r="AD25" s="489">
        <f>AB25+AD27</f>
        <v>0</v>
      </c>
      <c r="AE25" s="493"/>
      <c r="AF25" s="489">
        <f>AD25+AF29</f>
        <v>0</v>
      </c>
      <c r="AG25" s="493"/>
      <c r="AH25" s="489">
        <f>AF25+AH31</f>
        <v>0</v>
      </c>
      <c r="AI25" s="493"/>
      <c r="AJ25" s="489">
        <f>AH25+AJ33</f>
        <v>0</v>
      </c>
      <c r="AK25" s="493"/>
      <c r="AL25" s="489">
        <f>AJ25+AL35</f>
        <v>0</v>
      </c>
      <c r="AM25" s="493"/>
      <c r="AN25" s="489">
        <f>AL25+AN37</f>
        <v>0</v>
      </c>
      <c r="AO25" s="493"/>
      <c r="AP25" s="489">
        <f>AN25+AP39</f>
        <v>0</v>
      </c>
      <c r="AQ25" s="490"/>
    </row>
    <row r="26" spans="1:43" s="12" customFormat="1" ht="23.25" hidden="1" customHeight="1">
      <c r="A26" s="462"/>
      <c r="B26" s="106">
        <f>$P$1+MROUND(ROUNDDOWN(Z4*$I$1,-1),50)</f>
        <v>2050</v>
      </c>
      <c r="C26" s="107"/>
      <c r="D26" s="48">
        <f>B26-$P$1</f>
        <v>750</v>
      </c>
      <c r="E26" s="49"/>
      <c r="F26" s="27">
        <f>IF((Z5)&lt;=8,P1,P1+ROUND(INT(((Z5-8)*I1)),-1))</f>
        <v>1300</v>
      </c>
      <c r="G26" s="28"/>
      <c r="H26" s="27">
        <f>IF((Z7)&lt;=8,P1,P1+ROUND(INT(((Z7-8)*I1)),-1))</f>
        <v>1300</v>
      </c>
      <c r="I26" s="28"/>
      <c r="J26" s="30">
        <f>IF((Z9)&lt;=8,P1,P1+ROUND(INT(((Z9-8)*I1)),-1))</f>
        <v>1300</v>
      </c>
      <c r="K26" s="24"/>
      <c r="L26" s="27">
        <f>IF((Z11)&lt;=8,P1,P1+ROUND(INT(((Z11-8)*I1)),-1))</f>
        <v>1300</v>
      </c>
      <c r="M26" s="28"/>
      <c r="N26" s="30">
        <f>IF((Z13)&lt;=8,P1,P1+ROUND(INT(((Z13-8)*I1)),-1))</f>
        <v>1300</v>
      </c>
      <c r="O26" s="24"/>
      <c r="P26" s="30">
        <f>IF((Z15)&lt;=8,P1,P1+ROUND(INT(((Z15-8)*I1)),-1))</f>
        <v>1300</v>
      </c>
      <c r="Q26" s="24"/>
      <c r="R26" s="30">
        <f>IF((Z17)&lt;=8,P1,P1+ROUND(INT(((Z17-8)*I1)),-1))</f>
        <v>1300</v>
      </c>
      <c r="S26" s="24"/>
      <c r="T26" s="30">
        <f>IF((Z19)&lt;=8,P1,P1+ROUND(INT(((Z19-8)*I1)),-1))</f>
        <v>1300</v>
      </c>
      <c r="U26" s="24"/>
      <c r="V26" s="30">
        <f>IF((Z21)&lt;=8,P1,P1+ROUND(INT(((Z21-8)*I1)),-1))</f>
        <v>1300</v>
      </c>
      <c r="W26" s="24"/>
      <c r="X26" s="30">
        <f>IF((Z23)&lt;=8,P1,P1+ROUND(INT(((Z23-8)*I1)),-1))</f>
        <v>1300</v>
      </c>
      <c r="Y26" s="24"/>
      <c r="Z26" s="481"/>
      <c r="AA26" s="482"/>
      <c r="AB26" s="467"/>
      <c r="AC26" s="467"/>
      <c r="AD26" s="491"/>
      <c r="AE26" s="494"/>
      <c r="AF26" s="491"/>
      <c r="AG26" s="494"/>
      <c r="AH26" s="491"/>
      <c r="AI26" s="494"/>
      <c r="AJ26" s="491"/>
      <c r="AK26" s="494"/>
      <c r="AL26" s="491"/>
      <c r="AM26" s="494"/>
      <c r="AN26" s="491"/>
      <c r="AO26" s="494"/>
      <c r="AP26" s="491"/>
      <c r="AQ26" s="492"/>
    </row>
    <row r="27" spans="1:43" s="12" customFormat="1" ht="23.25" hidden="1" customHeight="1">
      <c r="A27" s="461">
        <f>AB27</f>
        <v>0</v>
      </c>
      <c r="B27" s="104"/>
      <c r="C27" s="105">
        <f>MROUND(ROUNDDOWN(B28*0.8,-1),50)</f>
        <v>1650</v>
      </c>
      <c r="D27" s="46"/>
      <c r="E27" s="47">
        <f>C27-$S$1</f>
        <v>600</v>
      </c>
      <c r="F27" s="25"/>
      <c r="G27" s="26">
        <f t="shared" ref="G27:Q29" si="30">ROUND(F28*0.8,-1)</f>
        <v>1040</v>
      </c>
      <c r="H27" s="25"/>
      <c r="I27" s="26">
        <f t="shared" si="30"/>
        <v>1040</v>
      </c>
      <c r="J27" s="25"/>
      <c r="K27" s="22">
        <f t="shared" si="30"/>
        <v>1040</v>
      </c>
      <c r="L27" s="25"/>
      <c r="M27" s="26">
        <f t="shared" si="30"/>
        <v>1040</v>
      </c>
      <c r="N27" s="25"/>
      <c r="O27" s="22">
        <f t="shared" si="30"/>
        <v>1040</v>
      </c>
      <c r="P27" s="25"/>
      <c r="Q27" s="22">
        <f t="shared" si="28"/>
        <v>1040</v>
      </c>
      <c r="R27" s="25"/>
      <c r="S27" s="22">
        <f t="shared" ref="S27:AG41" si="31">ROUND(R28*0.8,-1)</f>
        <v>1040</v>
      </c>
      <c r="T27" s="25"/>
      <c r="U27" s="22">
        <f t="shared" si="29"/>
        <v>1040</v>
      </c>
      <c r="V27" s="25"/>
      <c r="W27" s="22">
        <f t="shared" si="27"/>
        <v>1040</v>
      </c>
      <c r="X27" s="25"/>
      <c r="Y27" s="22">
        <f t="shared" si="25"/>
        <v>1040</v>
      </c>
      <c r="Z27" s="25"/>
      <c r="AA27" s="22">
        <f t="shared" si="23"/>
        <v>1040</v>
      </c>
      <c r="AB27" s="463"/>
      <c r="AC27" s="464"/>
      <c r="AD27" s="467"/>
      <c r="AE27" s="496"/>
      <c r="AF27" s="483">
        <f>AD27+AF29</f>
        <v>0</v>
      </c>
      <c r="AG27" s="484"/>
      <c r="AH27" s="483">
        <f>AF27+AH31</f>
        <v>0</v>
      </c>
      <c r="AI27" s="484"/>
      <c r="AJ27" s="483">
        <f>AH27+AJ33</f>
        <v>0</v>
      </c>
      <c r="AK27" s="484"/>
      <c r="AL27" s="483">
        <f>AJ27+AL35</f>
        <v>0</v>
      </c>
      <c r="AM27" s="484"/>
      <c r="AN27" s="483">
        <f>AL27+AN37</f>
        <v>0</v>
      </c>
      <c r="AO27" s="484"/>
      <c r="AP27" s="483">
        <f>AN27+AP39</f>
        <v>0</v>
      </c>
      <c r="AQ27" s="487"/>
    </row>
    <row r="28" spans="1:43" s="12" customFormat="1" ht="23.25" hidden="1" customHeight="1">
      <c r="A28" s="462"/>
      <c r="B28" s="106">
        <f>$P$1+MROUND(ROUNDDOWN(AB4*$I$1,-1),50)</f>
        <v>2050</v>
      </c>
      <c r="C28" s="107"/>
      <c r="D28" s="48">
        <f>B28-$P$1</f>
        <v>750</v>
      </c>
      <c r="E28" s="49"/>
      <c r="F28" s="27">
        <f>IF((AB5)&lt;=8,P1,P1+ROUND(INT(((AB5-8)*I1)),-1))</f>
        <v>1300</v>
      </c>
      <c r="G28" s="28"/>
      <c r="H28" s="27">
        <f>IF((AB7)&lt;=8,P1,P1+ROUND(INT(((AB7-8)*I1)),-1))</f>
        <v>1300</v>
      </c>
      <c r="I28" s="28"/>
      <c r="J28" s="30">
        <f>IF((AB9)&lt;=8,P1,P1+ROUND(INT(((AB9-8)*I1)),-1))</f>
        <v>1300</v>
      </c>
      <c r="K28" s="24"/>
      <c r="L28" s="27">
        <f>IF((AB11)&lt;=8,P1,P1+ROUND(INT(((AB11-8)*I1)),-1))</f>
        <v>1300</v>
      </c>
      <c r="M28" s="28"/>
      <c r="N28" s="30">
        <f>IF((AB13)&lt;=8,P1,P1+ROUND(INT(((AB13-8)*I1)),-1))</f>
        <v>1300</v>
      </c>
      <c r="O28" s="24"/>
      <c r="P28" s="30">
        <f>IF((AB15)&lt;=8,P1,P1+ROUND(INT(((AB15-8)*I1)),-1))</f>
        <v>1300</v>
      </c>
      <c r="Q28" s="24"/>
      <c r="R28" s="30">
        <f>IF((AB17)&lt;=8,P1,P1+ROUND(INT(((AB17-8)*I1)),-1))</f>
        <v>1300</v>
      </c>
      <c r="S28" s="24"/>
      <c r="T28" s="30">
        <f>IF((AB19)&lt;=8,P1,P1+ROUND(INT(((AB19-8)*I1)),-1))</f>
        <v>1300</v>
      </c>
      <c r="U28" s="24"/>
      <c r="V28" s="30">
        <f>IF((AB21)&lt;=8,P1,P1+ROUND(INT(((AB21-8)*I1)),-1))</f>
        <v>1300</v>
      </c>
      <c r="W28" s="24"/>
      <c r="X28" s="30">
        <f>IF((AB23)&lt;=8,P1,P1+ROUND(INT(((AB23-8)*I1)),-1))</f>
        <v>1300</v>
      </c>
      <c r="Y28" s="24"/>
      <c r="Z28" s="30">
        <f>IF((AB25)&lt;=8,P1,P1+ROUND(INT(((AB25-8)*I1)),-1))</f>
        <v>1300</v>
      </c>
      <c r="AA28" s="24"/>
      <c r="AB28" s="465"/>
      <c r="AC28" s="466"/>
      <c r="AD28" s="467"/>
      <c r="AE28" s="496"/>
      <c r="AF28" s="485"/>
      <c r="AG28" s="486"/>
      <c r="AH28" s="485"/>
      <c r="AI28" s="486"/>
      <c r="AJ28" s="485"/>
      <c r="AK28" s="486"/>
      <c r="AL28" s="485"/>
      <c r="AM28" s="486"/>
      <c r="AN28" s="485"/>
      <c r="AO28" s="486"/>
      <c r="AP28" s="485"/>
      <c r="AQ28" s="488"/>
    </row>
    <row r="29" spans="1:43" s="12" customFormat="1" ht="23.25" hidden="1" customHeight="1">
      <c r="A29" s="461">
        <f>AD29</f>
        <v>0</v>
      </c>
      <c r="B29" s="104"/>
      <c r="C29" s="105">
        <f>MROUND(ROUNDDOWN(B30*0.8,-1),50)</f>
        <v>1650</v>
      </c>
      <c r="D29" s="46"/>
      <c r="E29" s="47">
        <f>C29-$S$1</f>
        <v>600</v>
      </c>
      <c r="F29" s="25"/>
      <c r="G29" s="26">
        <f t="shared" ref="G29:Q31" si="32">ROUND(F30*0.8,-1)</f>
        <v>1040</v>
      </c>
      <c r="H29" s="25"/>
      <c r="I29" s="26">
        <f t="shared" si="32"/>
        <v>1040</v>
      </c>
      <c r="J29" s="25"/>
      <c r="K29" s="22">
        <f t="shared" si="32"/>
        <v>1040</v>
      </c>
      <c r="L29" s="25"/>
      <c r="M29" s="26">
        <f t="shared" si="32"/>
        <v>1040</v>
      </c>
      <c r="N29" s="25"/>
      <c r="O29" s="22">
        <f t="shared" si="32"/>
        <v>1040</v>
      </c>
      <c r="P29" s="25"/>
      <c r="Q29" s="22">
        <f t="shared" si="30"/>
        <v>1040</v>
      </c>
      <c r="R29" s="25"/>
      <c r="S29" s="22">
        <f t="shared" ref="S29:AE41" si="33">ROUND(R30*0.8,-1)</f>
        <v>1040</v>
      </c>
      <c r="T29" s="25"/>
      <c r="U29" s="22">
        <f t="shared" si="31"/>
        <v>1040</v>
      </c>
      <c r="V29" s="25"/>
      <c r="W29" s="22">
        <f t="shared" si="29"/>
        <v>1040</v>
      </c>
      <c r="X29" s="25"/>
      <c r="Y29" s="22">
        <f t="shared" si="27"/>
        <v>1040</v>
      </c>
      <c r="Z29" s="25"/>
      <c r="AA29" s="22">
        <f t="shared" si="25"/>
        <v>1040</v>
      </c>
      <c r="AB29" s="14"/>
      <c r="AC29" s="11">
        <f t="shared" si="23"/>
        <v>1040</v>
      </c>
      <c r="AD29" s="463"/>
      <c r="AE29" s="464"/>
      <c r="AF29" s="495"/>
      <c r="AG29" s="495"/>
      <c r="AH29" s="489">
        <f>AF29+AH31</f>
        <v>0</v>
      </c>
      <c r="AI29" s="493"/>
      <c r="AJ29" s="489">
        <f>AH29+AJ33</f>
        <v>0</v>
      </c>
      <c r="AK29" s="493"/>
      <c r="AL29" s="489">
        <f>AJ29+AL35</f>
        <v>0</v>
      </c>
      <c r="AM29" s="493"/>
      <c r="AN29" s="489">
        <f>AL29+AN37</f>
        <v>0</v>
      </c>
      <c r="AO29" s="493"/>
      <c r="AP29" s="489">
        <f>AN29+AP39</f>
        <v>0</v>
      </c>
      <c r="AQ29" s="490"/>
    </row>
    <row r="30" spans="1:43" s="12" customFormat="1" ht="23.25" hidden="1" customHeight="1">
      <c r="A30" s="462"/>
      <c r="B30" s="106">
        <f>$P$1+MROUND(ROUNDDOWN(AD4*$I$1,-1),50)</f>
        <v>2050</v>
      </c>
      <c r="C30" s="107"/>
      <c r="D30" s="48">
        <f>B30-$P$1</f>
        <v>750</v>
      </c>
      <c r="E30" s="49"/>
      <c r="F30" s="27">
        <f>IF((AD5)&lt;=8,P1,P1+ROUND(INT(((AD5-8)*I1)),-1))</f>
        <v>1300</v>
      </c>
      <c r="G30" s="28"/>
      <c r="H30" s="27">
        <f>IF((AD7)&lt;=8,P1,P1+ROUND(INT(((AD7-8)*I1)),-1))</f>
        <v>1300</v>
      </c>
      <c r="I30" s="28"/>
      <c r="J30" s="30">
        <f>IF((AD9)&lt;=8,P1,P1+ROUND(INT(((AD9-8)*I1)),-1))</f>
        <v>1300</v>
      </c>
      <c r="K30" s="24"/>
      <c r="L30" s="27">
        <f>IF((AD11)&lt;=8,P1,P1+ROUND(INT(((AD11-8)*I1)),-1))</f>
        <v>1300</v>
      </c>
      <c r="M30" s="28"/>
      <c r="N30" s="30">
        <f>IF((AD13)&lt;=8,P1,P1+ROUND(INT(((AD13-8)*I1)),-1))</f>
        <v>1300</v>
      </c>
      <c r="O30" s="24"/>
      <c r="P30" s="30">
        <f>IF((AD15)&lt;=8,P1,P1+ROUND(INT(((AD15-8)*I1)),-1))</f>
        <v>1300</v>
      </c>
      <c r="Q30" s="24"/>
      <c r="R30" s="30">
        <f>IF((AD17)&lt;=8,P1,P1+ROUND(INT(((AD17-8)*I1)),-1))</f>
        <v>1300</v>
      </c>
      <c r="S30" s="24"/>
      <c r="T30" s="30">
        <f>IF((AD19)&lt;=8,P1,P1+ROUND(INT(((AD19-8)*I1)),-1))</f>
        <v>1300</v>
      </c>
      <c r="U30" s="24"/>
      <c r="V30" s="30">
        <f>IF((AD21)&lt;=8,P1,P1+ROUND(INT(((AD21-8)*I1)),-1))</f>
        <v>1300</v>
      </c>
      <c r="W30" s="24"/>
      <c r="X30" s="30">
        <f>IF((AD23)&lt;=8,P1,P1+ROUND(INT(((AD23-8)*I1)),-1))</f>
        <v>1300</v>
      </c>
      <c r="Y30" s="24"/>
      <c r="Z30" s="30">
        <f>IF((AD25)&lt;=8,P1,P1+ROUND(INT(((AD25-8)*I1)),-1))</f>
        <v>1300</v>
      </c>
      <c r="AA30" s="24"/>
      <c r="AB30" s="17">
        <f>IF((AD27)&lt;=8,P1,P1+ROUND(INT(((AD27-8)*I1)),-1))</f>
        <v>1300</v>
      </c>
      <c r="AC30" s="13"/>
      <c r="AD30" s="465"/>
      <c r="AE30" s="466"/>
      <c r="AF30" s="467"/>
      <c r="AG30" s="467"/>
      <c r="AH30" s="491"/>
      <c r="AI30" s="494"/>
      <c r="AJ30" s="491"/>
      <c r="AK30" s="494"/>
      <c r="AL30" s="491"/>
      <c r="AM30" s="494"/>
      <c r="AN30" s="491"/>
      <c r="AO30" s="494"/>
      <c r="AP30" s="491"/>
      <c r="AQ30" s="492"/>
    </row>
    <row r="31" spans="1:43" s="12" customFormat="1" ht="23.25" hidden="1" customHeight="1">
      <c r="A31" s="461">
        <f>AF31</f>
        <v>0</v>
      </c>
      <c r="B31" s="104"/>
      <c r="C31" s="105">
        <f>MROUND(ROUNDDOWN(B32*0.8,-1),50)</f>
        <v>1650</v>
      </c>
      <c r="D31" s="46"/>
      <c r="E31" s="47">
        <f>C31-$S$1</f>
        <v>600</v>
      </c>
      <c r="F31" s="25"/>
      <c r="G31" s="26">
        <f t="shared" ref="G31:Q33" si="34">ROUND(F32*0.8,-1)</f>
        <v>1040</v>
      </c>
      <c r="H31" s="25"/>
      <c r="I31" s="26">
        <f t="shared" si="34"/>
        <v>1040</v>
      </c>
      <c r="J31" s="25"/>
      <c r="K31" s="22">
        <f t="shared" si="34"/>
        <v>1040</v>
      </c>
      <c r="L31" s="25"/>
      <c r="M31" s="26">
        <f t="shared" si="34"/>
        <v>1040</v>
      </c>
      <c r="N31" s="25"/>
      <c r="O31" s="22">
        <f t="shared" si="34"/>
        <v>1040</v>
      </c>
      <c r="P31" s="25"/>
      <c r="Q31" s="22">
        <f t="shared" si="32"/>
        <v>1040</v>
      </c>
      <c r="R31" s="25"/>
      <c r="S31" s="22">
        <f t="shared" ref="S31:AC41" si="35">ROUND(R32*0.8,-1)</f>
        <v>1040</v>
      </c>
      <c r="T31" s="25"/>
      <c r="U31" s="22">
        <f t="shared" si="33"/>
        <v>1040</v>
      </c>
      <c r="V31" s="25"/>
      <c r="W31" s="22">
        <f t="shared" si="31"/>
        <v>1040</v>
      </c>
      <c r="X31" s="25"/>
      <c r="Y31" s="22">
        <f t="shared" si="29"/>
        <v>1040</v>
      </c>
      <c r="Z31" s="25"/>
      <c r="AA31" s="22">
        <f t="shared" si="27"/>
        <v>1040</v>
      </c>
      <c r="AB31" s="14"/>
      <c r="AC31" s="11">
        <f t="shared" si="25"/>
        <v>1040</v>
      </c>
      <c r="AD31" s="14"/>
      <c r="AE31" s="11">
        <f t="shared" si="23"/>
        <v>1040</v>
      </c>
      <c r="AF31" s="463"/>
      <c r="AG31" s="464"/>
      <c r="AH31" s="467"/>
      <c r="AI31" s="467"/>
      <c r="AJ31" s="483">
        <f>AH31+AJ33</f>
        <v>0</v>
      </c>
      <c r="AK31" s="484"/>
      <c r="AL31" s="483">
        <f>AJ31+AL35</f>
        <v>0</v>
      </c>
      <c r="AM31" s="484"/>
      <c r="AN31" s="483">
        <f>AL31+AN37</f>
        <v>0</v>
      </c>
      <c r="AO31" s="484"/>
      <c r="AP31" s="483">
        <f>AN31+AP39</f>
        <v>0</v>
      </c>
      <c r="AQ31" s="487"/>
    </row>
    <row r="32" spans="1:43" s="12" customFormat="1" ht="23.25" hidden="1" customHeight="1">
      <c r="A32" s="462"/>
      <c r="B32" s="106">
        <f>$P$1+MROUND(ROUNDDOWN(AF4*$I$1,-1),50)</f>
        <v>2050</v>
      </c>
      <c r="C32" s="107"/>
      <c r="D32" s="48">
        <f>B32-$P$1</f>
        <v>750</v>
      </c>
      <c r="E32" s="49"/>
      <c r="F32" s="27">
        <f>IF((AF5)&lt;=8,P1,P1+ROUND(INT(((AF5-8)*I1)),-1))</f>
        <v>1300</v>
      </c>
      <c r="G32" s="28"/>
      <c r="H32" s="27">
        <f>IF((AF7)&lt;=8,P1,P1+ROUND(INT(((AF7-8)*I1)),-1))</f>
        <v>1300</v>
      </c>
      <c r="I32" s="28"/>
      <c r="J32" s="30">
        <f>IF((AF9)&lt;=8,P1,P1+ROUND(INT(((AF9-8)*I1)),-1))</f>
        <v>1300</v>
      </c>
      <c r="K32" s="24"/>
      <c r="L32" s="27">
        <f>IF((AF11)&lt;=8,P1,P1+ROUND(INT(((AF11-8)*I1)),-1))</f>
        <v>1300</v>
      </c>
      <c r="M32" s="28"/>
      <c r="N32" s="30">
        <f>IF((AF13)&lt;=8,P1,P1+ROUND(INT(((AF13-8)*I1)),-1))</f>
        <v>1300</v>
      </c>
      <c r="O32" s="24"/>
      <c r="P32" s="30">
        <f>IF((AF15)&lt;=8,P1,P1+ROUND(INT(((AF15-8)*I1)),-1))</f>
        <v>1300</v>
      </c>
      <c r="Q32" s="24"/>
      <c r="R32" s="30">
        <f>IF((AF17)&lt;=8,P1,P1+ROUND(INT(((AF17-8)*I1)),-1))</f>
        <v>1300</v>
      </c>
      <c r="S32" s="24"/>
      <c r="T32" s="30">
        <f>IF((AF19)&lt;=8,P1,P1+ROUND(INT(((AF19-8)*I1)),-1))</f>
        <v>1300</v>
      </c>
      <c r="U32" s="24"/>
      <c r="V32" s="30">
        <f>IF((AF21)&lt;=8,P1,P1+ROUND(INT(((AF21-8)*I1)),-1))</f>
        <v>1300</v>
      </c>
      <c r="W32" s="24"/>
      <c r="X32" s="30">
        <f>IF((AF23)&lt;=8,P1,P1+ROUND(INT(((AF23-8)*I1)),-1))</f>
        <v>1300</v>
      </c>
      <c r="Y32" s="24"/>
      <c r="Z32" s="30">
        <f>IF((AF25)&lt;=8,P1,P1+ROUND(INT(((AF25-8)*I1)),-1))</f>
        <v>1300</v>
      </c>
      <c r="AA32" s="24"/>
      <c r="AB32" s="17">
        <f>IF((AF27)&lt;=8,P1,P1+ROUND(INT(((AF27-8)*I1)),-1))</f>
        <v>1300</v>
      </c>
      <c r="AC32" s="24"/>
      <c r="AD32" s="30">
        <f>IF((AF29)&lt;=8,P1,P1+ROUND(INT(((AF29-8)*I1)),-1))</f>
        <v>1300</v>
      </c>
      <c r="AE32" s="24"/>
      <c r="AF32" s="465"/>
      <c r="AG32" s="466"/>
      <c r="AH32" s="467"/>
      <c r="AI32" s="467"/>
      <c r="AJ32" s="485"/>
      <c r="AK32" s="486"/>
      <c r="AL32" s="485"/>
      <c r="AM32" s="486"/>
      <c r="AN32" s="485"/>
      <c r="AO32" s="486"/>
      <c r="AP32" s="485"/>
      <c r="AQ32" s="488"/>
    </row>
    <row r="33" spans="1:43" s="12" customFormat="1" ht="27" hidden="1" customHeight="1">
      <c r="A33" s="461">
        <f>AH33</f>
        <v>0</v>
      </c>
      <c r="B33" s="104"/>
      <c r="C33" s="105">
        <f>MROUND(ROUNDDOWN(B34*0.8,-1),50)</f>
        <v>1650</v>
      </c>
      <c r="D33" s="46"/>
      <c r="E33" s="47">
        <f>C33-$S$1</f>
        <v>600</v>
      </c>
      <c r="F33" s="25"/>
      <c r="G33" s="26">
        <f t="shared" ref="G33:Q35" si="36">ROUND(F34*0.8,-1)</f>
        <v>1040</v>
      </c>
      <c r="H33" s="25"/>
      <c r="I33" s="26">
        <f t="shared" si="36"/>
        <v>1040</v>
      </c>
      <c r="J33" s="25"/>
      <c r="K33" s="22">
        <f t="shared" si="36"/>
        <v>1040</v>
      </c>
      <c r="L33" s="25"/>
      <c r="M33" s="26">
        <f t="shared" si="36"/>
        <v>1040</v>
      </c>
      <c r="N33" s="25"/>
      <c r="O33" s="22">
        <f t="shared" si="36"/>
        <v>1040</v>
      </c>
      <c r="P33" s="25"/>
      <c r="Q33" s="22">
        <f t="shared" si="34"/>
        <v>1040</v>
      </c>
      <c r="R33" s="25"/>
      <c r="S33" s="22">
        <f t="shared" ref="S33:AA41" si="37">ROUND(R34*0.8,-1)</f>
        <v>1040</v>
      </c>
      <c r="T33" s="25"/>
      <c r="U33" s="22">
        <f t="shared" si="35"/>
        <v>1040</v>
      </c>
      <c r="V33" s="25"/>
      <c r="W33" s="22">
        <f t="shared" si="33"/>
        <v>1040</v>
      </c>
      <c r="X33" s="25"/>
      <c r="Y33" s="22">
        <f t="shared" si="31"/>
        <v>1040</v>
      </c>
      <c r="Z33" s="25"/>
      <c r="AA33" s="22">
        <f t="shared" si="29"/>
        <v>1040</v>
      </c>
      <c r="AB33" s="14"/>
      <c r="AC33" s="22">
        <f t="shared" si="27"/>
        <v>1040</v>
      </c>
      <c r="AD33" s="25"/>
      <c r="AE33" s="22">
        <f t="shared" si="25"/>
        <v>1040</v>
      </c>
      <c r="AF33" s="14"/>
      <c r="AG33" s="11">
        <f t="shared" si="23"/>
        <v>1040</v>
      </c>
      <c r="AH33" s="463"/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2050</v>
      </c>
      <c r="C34" s="107"/>
      <c r="D34" s="48">
        <f>B34-$P$1</f>
        <v>750</v>
      </c>
      <c r="E34" s="49"/>
      <c r="F34" s="27">
        <f>IF((AH5)&lt;=8,P1,P1+ROUND(INT(((AH5-8)*I1)),-1))</f>
        <v>1300</v>
      </c>
      <c r="G34" s="28"/>
      <c r="H34" s="27">
        <f>IF((AH7)&lt;=8,P1,P1+ROUND(INT(((AH7-8)*I1)),-1))</f>
        <v>1300</v>
      </c>
      <c r="I34" s="28"/>
      <c r="J34" s="30">
        <f>IF((AH9)&lt;=8,P1,P1+ROUND(INT(((AH9-8)*I1)),-1))</f>
        <v>1300</v>
      </c>
      <c r="K34" s="24"/>
      <c r="L34" s="27">
        <f>IF((AH11)&lt;=8,P1,P1+ROUND(INT(((AH11-8)*I1)),-1))</f>
        <v>1300</v>
      </c>
      <c r="M34" s="28"/>
      <c r="N34" s="30">
        <f>IF((AH13)&lt;=8,P1,P1+ROUND(INT(((AH13-8)*I1)),-1))</f>
        <v>1300</v>
      </c>
      <c r="O34" s="24"/>
      <c r="P34" s="30">
        <f>IF((AH15)&lt;=8,P1,P1+ROUND(INT(((AH15-8)*I1)),-1))</f>
        <v>1300</v>
      </c>
      <c r="Q34" s="24"/>
      <c r="R34" s="30">
        <f>IF((AH17)&lt;=8,P1,P1+ROUND(INT(((AH17-8)*I1)),-1))</f>
        <v>1300</v>
      </c>
      <c r="S34" s="24"/>
      <c r="T34" s="30">
        <f>IF((AH19)&lt;=8,P1,P1+ROUND(INT(((AH19-8)*I1)),-1))</f>
        <v>1300</v>
      </c>
      <c r="U34" s="24"/>
      <c r="V34" s="30">
        <f>IF((AH21)&lt;=8,P1,P1+ROUND(INT(((AH21-8)*I1)),-1))</f>
        <v>1300</v>
      </c>
      <c r="W34" s="24"/>
      <c r="X34" s="30">
        <f>IF((AH23)&lt;=8,P1,P1+ROUND(INT(((AH23-8)*I1)),-1))</f>
        <v>1300</v>
      </c>
      <c r="Y34" s="24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30">
        <f>IF((AH29)&lt;=8,P1,P1+ROUND(INT(((AH29-8)*I1)),-1))</f>
        <v>1300</v>
      </c>
      <c r="AE34" s="24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>
        <f>AJ35</f>
        <v>0</v>
      </c>
      <c r="B35" s="104"/>
      <c r="C35" s="105">
        <f>MROUND(ROUNDDOWN(B36*0.8,-1),50)</f>
        <v>1650</v>
      </c>
      <c r="D35" s="46"/>
      <c r="E35" s="47">
        <f>C35-$S$1</f>
        <v>600</v>
      </c>
      <c r="F35" s="25"/>
      <c r="G35" s="26">
        <f t="shared" ref="G35:Q37" si="38">ROUND(F36*0.8,-1)</f>
        <v>1040</v>
      </c>
      <c r="H35" s="25"/>
      <c r="I35" s="26">
        <f t="shared" si="38"/>
        <v>1040</v>
      </c>
      <c r="J35" s="25"/>
      <c r="K35" s="22">
        <f t="shared" si="38"/>
        <v>1040</v>
      </c>
      <c r="L35" s="25"/>
      <c r="M35" s="26">
        <f t="shared" si="38"/>
        <v>1040</v>
      </c>
      <c r="N35" s="25"/>
      <c r="O35" s="22">
        <f t="shared" si="38"/>
        <v>1040</v>
      </c>
      <c r="P35" s="25"/>
      <c r="Q35" s="22">
        <f t="shared" si="36"/>
        <v>1040</v>
      </c>
      <c r="R35" s="25"/>
      <c r="S35" s="22">
        <f t="shared" ref="S35:Y41" si="39">ROUND(R36*0.8,-1)</f>
        <v>1040</v>
      </c>
      <c r="T35" s="25"/>
      <c r="U35" s="22">
        <f t="shared" si="37"/>
        <v>1040</v>
      </c>
      <c r="V35" s="25"/>
      <c r="W35" s="22">
        <f t="shared" si="35"/>
        <v>1040</v>
      </c>
      <c r="X35" s="25"/>
      <c r="Y35" s="22">
        <f t="shared" si="33"/>
        <v>1040</v>
      </c>
      <c r="Z35" s="25"/>
      <c r="AA35" s="22">
        <f t="shared" si="31"/>
        <v>1040</v>
      </c>
      <c r="AB35" s="14"/>
      <c r="AC35" s="22">
        <f t="shared" si="29"/>
        <v>1040</v>
      </c>
      <c r="AD35" s="25"/>
      <c r="AE35" s="22">
        <f t="shared" si="27"/>
        <v>1040</v>
      </c>
      <c r="AF35" s="25"/>
      <c r="AG35" s="22">
        <f t="shared" si="25"/>
        <v>1040</v>
      </c>
      <c r="AH35" s="25"/>
      <c r="AI35" s="22">
        <f t="shared" ref="AI35:AO41" si="40">ROUND(AH36*0.8,-1)</f>
        <v>1040</v>
      </c>
      <c r="AJ35" s="479"/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2050</v>
      </c>
      <c r="C36" s="107"/>
      <c r="D36" s="48">
        <f>B36-$P$1</f>
        <v>750</v>
      </c>
      <c r="E36" s="49"/>
      <c r="F36" s="27">
        <f>IF((AJ5)&lt;=8,P1,P1+ROUND(INT(((AJ5-8)*I1)),-1))</f>
        <v>1300</v>
      </c>
      <c r="G36" s="28"/>
      <c r="H36" s="27">
        <f>IF((AJ7)&lt;=8,P1,P1+ROUND(INT(((AJ7-8)*I1)),-1))</f>
        <v>1300</v>
      </c>
      <c r="I36" s="28"/>
      <c r="J36" s="30">
        <f>IF((AJ9)&lt;=8,P1,P1+ROUND(INT(((AJ9-8)*I1)),-1))</f>
        <v>1300</v>
      </c>
      <c r="K36" s="24"/>
      <c r="L36" s="27">
        <f>IF((AJ11)&lt;=8,P1,P1+ROUND(INT(((AJ11-8)*I1)),-1))</f>
        <v>1300</v>
      </c>
      <c r="M36" s="28"/>
      <c r="N36" s="30">
        <f>IF((AJ13)&lt;=8,P1,P1+ROUND(INT(((AJ13-8)*I1)),-1))</f>
        <v>1300</v>
      </c>
      <c r="O36" s="24"/>
      <c r="P36" s="30">
        <f>IF((AJ15)&lt;=8,P1,P1+ROUND(INT(((AJ15-8)*I1)),-1))</f>
        <v>1300</v>
      </c>
      <c r="Q36" s="24"/>
      <c r="R36" s="30">
        <f>IF((AJ17)&lt;=8,P1,P1+ROUND(INT(((AJ17-8)*I1)),-1))</f>
        <v>1300</v>
      </c>
      <c r="S36" s="24"/>
      <c r="T36" s="30">
        <f>IF((AJ19)&lt;=8,P1,P1+ROUND(INT(((AJ19-8)*I1)),-1))</f>
        <v>1300</v>
      </c>
      <c r="U36" s="24"/>
      <c r="V36" s="30">
        <f>IF((AJ21)&lt;=8,P1,P1+ROUND(INT(((AJ21-8)*I1)),-1))</f>
        <v>1300</v>
      </c>
      <c r="W36" s="24"/>
      <c r="X36" s="30">
        <f>IF((AJ23)&lt;=8,P1,P1+ROUND(INT(((AJ23-8)*I1)),-1))</f>
        <v>1300</v>
      </c>
      <c r="Y36" s="24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30">
        <f>IF((AJ29)&lt;=8,P1,P1+ROUND(INT(((AJ29-8)*I1)),-1))</f>
        <v>1300</v>
      </c>
      <c r="AE36" s="24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>
        <f>AL37</f>
        <v>0</v>
      </c>
      <c r="B37" s="104"/>
      <c r="C37" s="105">
        <f>MROUND(ROUNDDOWN(B38*0.8,-1),50)</f>
        <v>1650</v>
      </c>
      <c r="D37" s="46"/>
      <c r="E37" s="47">
        <f>C37-$S$1</f>
        <v>600</v>
      </c>
      <c r="F37" s="25"/>
      <c r="G37" s="26">
        <f t="shared" ref="G37:Q39" si="41">ROUND(F38*0.8,-1)</f>
        <v>1040</v>
      </c>
      <c r="H37" s="25"/>
      <c r="I37" s="26">
        <f t="shared" si="41"/>
        <v>1040</v>
      </c>
      <c r="J37" s="25"/>
      <c r="K37" s="22">
        <f t="shared" si="41"/>
        <v>1040</v>
      </c>
      <c r="L37" s="25"/>
      <c r="M37" s="26">
        <f t="shared" si="41"/>
        <v>1040</v>
      </c>
      <c r="N37" s="25"/>
      <c r="O37" s="22">
        <f t="shared" si="41"/>
        <v>1040</v>
      </c>
      <c r="P37" s="25"/>
      <c r="Q37" s="22">
        <f t="shared" si="38"/>
        <v>1040</v>
      </c>
      <c r="R37" s="25"/>
      <c r="S37" s="22">
        <f t="shared" ref="S37:W41" si="42">ROUND(R38*0.8,-1)</f>
        <v>1040</v>
      </c>
      <c r="T37" s="25"/>
      <c r="U37" s="22">
        <f t="shared" si="39"/>
        <v>1040</v>
      </c>
      <c r="V37" s="25"/>
      <c r="W37" s="22">
        <f t="shared" si="37"/>
        <v>1040</v>
      </c>
      <c r="X37" s="25"/>
      <c r="Y37" s="22">
        <f t="shared" si="35"/>
        <v>1040</v>
      </c>
      <c r="Z37" s="25"/>
      <c r="AA37" s="22">
        <f t="shared" si="33"/>
        <v>1040</v>
      </c>
      <c r="AB37" s="14"/>
      <c r="AC37" s="22">
        <f t="shared" si="31"/>
        <v>1040</v>
      </c>
      <c r="AD37" s="25"/>
      <c r="AE37" s="22">
        <f t="shared" si="29"/>
        <v>1040</v>
      </c>
      <c r="AF37" s="25"/>
      <c r="AG37" s="22">
        <f t="shared" si="27"/>
        <v>1040</v>
      </c>
      <c r="AH37" s="25"/>
      <c r="AI37" s="22">
        <f t="shared" ref="AI37:AM41" si="43">ROUND(AH38*0.8,-1)</f>
        <v>1040</v>
      </c>
      <c r="AJ37" s="25"/>
      <c r="AK37" s="22">
        <f t="shared" si="40"/>
        <v>1040</v>
      </c>
      <c r="AL37" s="463"/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2050</v>
      </c>
      <c r="C38" s="107"/>
      <c r="D38" s="48">
        <f>B38-$P$1</f>
        <v>750</v>
      </c>
      <c r="E38" s="49"/>
      <c r="F38" s="27">
        <f>IF((AL5)&lt;=8,P1,P1+ROUND(INT(((AL5-8)*I1)),-1))</f>
        <v>1300</v>
      </c>
      <c r="G38" s="28"/>
      <c r="H38" s="27">
        <f>IF((AL7)&lt;=8,P1,P1+ROUND(INT(((AL7-8)*I1)),-1))</f>
        <v>1300</v>
      </c>
      <c r="I38" s="28"/>
      <c r="J38" s="30">
        <f>IF((AL9)&lt;=8,P1,P1+ROUND(INT(((AL9-8)*I1)),-1))</f>
        <v>1300</v>
      </c>
      <c r="K38" s="24"/>
      <c r="L38" s="27">
        <f>IF((AL11)&lt;=8,P1,P1+ROUND(INT(((AL11-8)*I1)),-1))</f>
        <v>1300</v>
      </c>
      <c r="M38" s="28"/>
      <c r="N38" s="30">
        <f>IF((AL13)&lt;=8,P1,P1+ROUND(INT(((AL13-8)*I1)),-1))</f>
        <v>1300</v>
      </c>
      <c r="O38" s="24"/>
      <c r="P38" s="30">
        <f>IF((AL15)&lt;=8,P1,P1+ROUND(INT(((AL15-8)*I1)),-1))</f>
        <v>1300</v>
      </c>
      <c r="Q38" s="24"/>
      <c r="R38" s="30">
        <f>IF((AL17)&lt;=8,P1,P1+ROUND(INT(((AL17-8)*I1)),-1))</f>
        <v>1300</v>
      </c>
      <c r="S38" s="24"/>
      <c r="T38" s="30">
        <f>IF((AL19)&lt;=8,P1,P1+ROUND(INT(((AL19-8)*I1)),-1))</f>
        <v>1300</v>
      </c>
      <c r="U38" s="24"/>
      <c r="V38" s="30">
        <f>IF((AL21)&lt;=8,P1,P1+ROUND(INT(((AL21-8)*I1)),-1))</f>
        <v>1300</v>
      </c>
      <c r="W38" s="24"/>
      <c r="X38" s="30">
        <f>IF((AL23)&lt;=8,P1,P1+ROUND(INT(((AL23-8)*I1)),-1))</f>
        <v>1300</v>
      </c>
      <c r="Y38" s="24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30">
        <f>IF((AL29)&lt;=8,P1,P1+ROUND(INT(((AL29-8)*I1)),-1))</f>
        <v>1300</v>
      </c>
      <c r="AE38" s="24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>
        <f>AN39</f>
        <v>0</v>
      </c>
      <c r="B39" s="104"/>
      <c r="C39" s="105">
        <f>MROUND(ROUNDDOWN(B40*0.8,-1),50)</f>
        <v>1650</v>
      </c>
      <c r="D39" s="46"/>
      <c r="E39" s="47">
        <f>C39-$S$1</f>
        <v>600</v>
      </c>
      <c r="F39" s="25"/>
      <c r="G39" s="26">
        <f t="shared" ref="G39:Q41" si="44">ROUND(F40*0.8,-1)</f>
        <v>1040</v>
      </c>
      <c r="H39" s="25"/>
      <c r="I39" s="26">
        <f t="shared" si="44"/>
        <v>1040</v>
      </c>
      <c r="J39" s="25"/>
      <c r="K39" s="22">
        <f t="shared" si="44"/>
        <v>1040</v>
      </c>
      <c r="L39" s="25"/>
      <c r="M39" s="26">
        <f t="shared" si="44"/>
        <v>1040</v>
      </c>
      <c r="N39" s="25"/>
      <c r="O39" s="22">
        <f t="shared" si="44"/>
        <v>1040</v>
      </c>
      <c r="P39" s="25"/>
      <c r="Q39" s="22">
        <f t="shared" si="41"/>
        <v>1040</v>
      </c>
      <c r="R39" s="25"/>
      <c r="S39" s="22">
        <f t="shared" ref="S39:U41" si="45">ROUND(R40*0.8,-1)</f>
        <v>1040</v>
      </c>
      <c r="T39" s="25"/>
      <c r="U39" s="22">
        <f t="shared" si="42"/>
        <v>1040</v>
      </c>
      <c r="V39" s="25"/>
      <c r="W39" s="22">
        <f t="shared" si="39"/>
        <v>1040</v>
      </c>
      <c r="X39" s="25"/>
      <c r="Y39" s="22">
        <f t="shared" si="37"/>
        <v>1040</v>
      </c>
      <c r="Z39" s="25"/>
      <c r="AA39" s="22">
        <f t="shared" si="35"/>
        <v>1040</v>
      </c>
      <c r="AB39" s="14"/>
      <c r="AC39" s="22">
        <f t="shared" si="33"/>
        <v>1040</v>
      </c>
      <c r="AD39" s="25"/>
      <c r="AE39" s="22">
        <f t="shared" si="31"/>
        <v>1040</v>
      </c>
      <c r="AF39" s="25"/>
      <c r="AG39" s="22">
        <f t="shared" si="29"/>
        <v>1040</v>
      </c>
      <c r="AH39" s="25"/>
      <c r="AI39" s="22">
        <f t="shared" ref="AI39:AK41" si="46">ROUND(AH40*0.8,-1)</f>
        <v>1040</v>
      </c>
      <c r="AJ39" s="25"/>
      <c r="AK39" s="22">
        <f t="shared" si="43"/>
        <v>1040</v>
      </c>
      <c r="AL39" s="14"/>
      <c r="AM39" s="11">
        <f t="shared" si="40"/>
        <v>1040</v>
      </c>
      <c r="AN39" s="463"/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2050</v>
      </c>
      <c r="C40" s="107"/>
      <c r="D40" s="48">
        <f>B40-$P$1</f>
        <v>750</v>
      </c>
      <c r="E40" s="49"/>
      <c r="F40" s="27">
        <f>IF((AN5)&lt;=8,P1,P1+ROUND(INT(((AN5-8)*I1)),-1))</f>
        <v>1300</v>
      </c>
      <c r="G40" s="28"/>
      <c r="H40" s="27">
        <f>IF((AN7)&lt;=8,P1,P1+ROUND(INT(((AN7-8)*I1)),-1))</f>
        <v>1300</v>
      </c>
      <c r="I40" s="28"/>
      <c r="J40" s="30">
        <f>IF((AN9)&lt;=8,P1,P1+ROUND(INT(((AN9-8)*I1)),-1))</f>
        <v>1300</v>
      </c>
      <c r="K40" s="24"/>
      <c r="L40" s="27">
        <f>IF((AN11)&lt;=8,P1,P1+ROUND(INT(((AN11-8)*I1)),-1))</f>
        <v>1300</v>
      </c>
      <c r="M40" s="28"/>
      <c r="N40" s="30">
        <f>IF((AN13)&lt;=8,P1,P1+ROUND(INT(((AN13-8)*I1)),-1))</f>
        <v>1300</v>
      </c>
      <c r="O40" s="24"/>
      <c r="P40" s="30">
        <f>IF((AN15)&lt;=8,P1,P1+ROUND(INT(((AN15-8)*I1)),-1))</f>
        <v>1300</v>
      </c>
      <c r="Q40" s="24"/>
      <c r="R40" s="30">
        <f>IF((AN17)&lt;=8,P1,P1+ROUND(INT(((AN17-8)*I1)),-1))</f>
        <v>1300</v>
      </c>
      <c r="S40" s="24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30">
        <f>IF((AN23)&lt;=8,P1,P1+ROUND(INT(((AN23-8)*I1)),-1))</f>
        <v>1300</v>
      </c>
      <c r="Y40" s="24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>
        <f>AP41</f>
        <v>0</v>
      </c>
      <c r="B41" s="104"/>
      <c r="C41" s="105">
        <f>MROUND(ROUNDDOWN(B42*0.8,-1),50)</f>
        <v>1650</v>
      </c>
      <c r="D41" s="46"/>
      <c r="E41" s="47">
        <f>C41-$S$1</f>
        <v>600</v>
      </c>
      <c r="F41" s="25"/>
      <c r="G41" s="26">
        <f t="shared" ref="G41:O41" si="47">ROUND(F42*0.8,-1)</f>
        <v>1040</v>
      </c>
      <c r="H41" s="25"/>
      <c r="I41" s="26">
        <f t="shared" si="47"/>
        <v>1040</v>
      </c>
      <c r="J41" s="25"/>
      <c r="K41" s="22">
        <f t="shared" si="47"/>
        <v>1040</v>
      </c>
      <c r="L41" s="25"/>
      <c r="M41" s="26">
        <f t="shared" si="47"/>
        <v>1040</v>
      </c>
      <c r="N41" s="25"/>
      <c r="O41" s="22">
        <f t="shared" si="47"/>
        <v>1040</v>
      </c>
      <c r="P41" s="25"/>
      <c r="Q41" s="22">
        <f t="shared" si="44"/>
        <v>1040</v>
      </c>
      <c r="R41" s="25"/>
      <c r="S41" s="22">
        <f t="shared" ref="S41" si="48">ROUND(R42*0.8,-1)</f>
        <v>1040</v>
      </c>
      <c r="T41" s="25"/>
      <c r="U41" s="22">
        <f t="shared" si="45"/>
        <v>1040</v>
      </c>
      <c r="V41" s="25"/>
      <c r="W41" s="22">
        <f t="shared" si="42"/>
        <v>1040</v>
      </c>
      <c r="X41" s="25"/>
      <c r="Y41" s="22">
        <f t="shared" si="39"/>
        <v>1040</v>
      </c>
      <c r="Z41" s="25"/>
      <c r="AA41" s="22">
        <f t="shared" si="37"/>
        <v>1040</v>
      </c>
      <c r="AB41" s="14"/>
      <c r="AC41" s="22">
        <f t="shared" si="35"/>
        <v>1040</v>
      </c>
      <c r="AD41" s="25"/>
      <c r="AE41" s="22">
        <f t="shared" si="33"/>
        <v>1040</v>
      </c>
      <c r="AF41" s="25"/>
      <c r="AG41" s="22">
        <f t="shared" si="31"/>
        <v>1040</v>
      </c>
      <c r="AH41" s="25"/>
      <c r="AI41" s="22">
        <f t="shared" ref="AI41" si="49">ROUND(AH42*0.8,-1)</f>
        <v>1040</v>
      </c>
      <c r="AJ41" s="25"/>
      <c r="AK41" s="22">
        <f t="shared" si="46"/>
        <v>1040</v>
      </c>
      <c r="AL41" s="14"/>
      <c r="AM41" s="11">
        <f t="shared" si="43"/>
        <v>1040</v>
      </c>
      <c r="AN41" s="14"/>
      <c r="AO41" s="11">
        <f t="shared" si="40"/>
        <v>1040</v>
      </c>
      <c r="AP41" s="463"/>
      <c r="AQ41" s="470"/>
    </row>
    <row r="42" spans="1:43" s="12" customFormat="1" ht="27" hidden="1" customHeight="1" thickBot="1">
      <c r="A42" s="469"/>
      <c r="B42" s="106">
        <f>$P$1+MROUND(ROUNDDOWN(AP4*$I$1,-1),50)</f>
        <v>2050</v>
      </c>
      <c r="C42" s="107"/>
      <c r="D42" s="64">
        <f>B42-$P$1</f>
        <v>750</v>
      </c>
      <c r="E42" s="65"/>
      <c r="F42" s="37">
        <f>IF((AP5)&lt;=8,P1,P1+ROUND(INT(((AP5-8)*I1)),-1))</f>
        <v>1300</v>
      </c>
      <c r="G42" s="38"/>
      <c r="H42" s="37">
        <f>IF((AP7)&lt;=8,P1,P1+ROUND(INT(((AP7-8)*I1)),-1))</f>
        <v>1300</v>
      </c>
      <c r="I42" s="38"/>
      <c r="J42" s="39">
        <f>IF((AP9)&lt;=8,P1,P1+ROUND(INT(((AP9-8)*I1)),-1))</f>
        <v>1300</v>
      </c>
      <c r="K42" s="36"/>
      <c r="L42" s="37">
        <f>IF((AP11)&lt;=8,P1,P1+ROUND(INT(((AP11-8)*I1)),-1))</f>
        <v>1300</v>
      </c>
      <c r="M42" s="38"/>
      <c r="N42" s="39">
        <f>IF((AP13)&lt;=8,P1,P1+ROUND(INT(((AP13-8)*I1)),-1))</f>
        <v>1300</v>
      </c>
      <c r="O42" s="36"/>
      <c r="P42" s="39">
        <f>IF((AP15)&lt;=8,P1,P1+ROUND(INT(((AP15-8)*I1)),-1))</f>
        <v>1300</v>
      </c>
      <c r="Q42" s="36"/>
      <c r="R42" s="39">
        <f>IF((AP17)&lt;=8,P1,P1+ROUND(INT(((AP17-8)*I1)),-1))</f>
        <v>1300</v>
      </c>
      <c r="S42" s="36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39">
        <f>IF((AP23)&lt;=8,P1,P1+ROUND(INT(((AP23-8)*I1)),-1))</f>
        <v>1300</v>
      </c>
      <c r="Y42" s="36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18" hidden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idden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idden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idden="1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idden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idden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idden="1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idden="1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idden="1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idden="1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  <row r="73" spans="12:43" ht="16.5" customHeight="1"/>
    <row r="74" spans="12:43" ht="16.5" customHeight="1"/>
    <row r="75" spans="12:43" ht="16.5" customHeight="1"/>
    <row r="76" spans="12:43" ht="16.5" customHeight="1"/>
    <row r="77" spans="12:43" ht="16.5" customHeight="1"/>
    <row r="78" spans="12:43" ht="16.5" customHeight="1"/>
  </sheetData>
  <mergeCells count="252"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37:A38"/>
    <mergeCell ref="AL37:AM38"/>
    <mergeCell ref="AN37:AO38"/>
    <mergeCell ref="AP37:AQ38"/>
    <mergeCell ref="A39:A40"/>
    <mergeCell ref="AN39:AO40"/>
    <mergeCell ref="AP39:AQ40"/>
    <mergeCell ref="A41:A42"/>
    <mergeCell ref="AP41:AQ42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P31:AQ32"/>
    <mergeCell ref="A29:A30"/>
    <mergeCell ref="AD29:AE30"/>
    <mergeCell ref="AF29:AG30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P11:AQ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AD13:AE14"/>
    <mergeCell ref="AF13:AG14"/>
    <mergeCell ref="AH13:AI14"/>
    <mergeCell ref="AJ13:AK14"/>
    <mergeCell ref="AL13:AM14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X11:Y12"/>
    <mergeCell ref="Z11:AA12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1:AO12"/>
    <mergeCell ref="T7:U8"/>
    <mergeCell ref="V7:W8"/>
    <mergeCell ref="AL9:AM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B3:E3"/>
    <mergeCell ref="N3:O3"/>
    <mergeCell ref="P3:Q3"/>
    <mergeCell ref="A2:AQ2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R3:S3"/>
    <mergeCell ref="F3:M3"/>
    <mergeCell ref="T4:U4"/>
    <mergeCell ref="V4:W4"/>
    <mergeCell ref="X4:Y4"/>
    <mergeCell ref="Z4:AA4"/>
    <mergeCell ref="AB4:AC4"/>
    <mergeCell ref="AD4:AE4"/>
    <mergeCell ref="AF4:AG4"/>
    <mergeCell ref="AH4:AI4"/>
    <mergeCell ref="AL5:AM6"/>
    <mergeCell ref="V5:W6"/>
    <mergeCell ref="X5:Y6"/>
    <mergeCell ref="AN5:AO6"/>
    <mergeCell ref="Z9:AA10"/>
    <mergeCell ref="AB9:AC10"/>
    <mergeCell ref="AD9:AE10"/>
    <mergeCell ref="AF9:AG10"/>
    <mergeCell ref="AH9:AI10"/>
    <mergeCell ref="AJ9:AK10"/>
    <mergeCell ref="AJ4:AK4"/>
    <mergeCell ref="AL4:AM4"/>
    <mergeCell ref="AN4:AO4"/>
    <mergeCell ref="Z5:AA6"/>
    <mergeCell ref="AB5:AC6"/>
    <mergeCell ref="I1:K1"/>
    <mergeCell ref="S1:T1"/>
    <mergeCell ref="X1:Y1"/>
    <mergeCell ref="AP9:AQ10"/>
    <mergeCell ref="AB11:AC12"/>
    <mergeCell ref="AF15:AG16"/>
    <mergeCell ref="AJ19:AK20"/>
    <mergeCell ref="AL19:AM20"/>
    <mergeCell ref="AN19:AO20"/>
    <mergeCell ref="AP5:AQ6"/>
    <mergeCell ref="P1:Q1"/>
    <mergeCell ref="AP7:AQ8"/>
    <mergeCell ref="AP4:AQ4"/>
    <mergeCell ref="AD5:AE6"/>
    <mergeCell ref="AF5:AG6"/>
    <mergeCell ref="AH5:AI6"/>
    <mergeCell ref="AJ5:AK6"/>
    <mergeCell ref="N9:O10"/>
    <mergeCell ref="P9:Q10"/>
    <mergeCell ref="R9:S10"/>
    <mergeCell ref="T9:U10"/>
    <mergeCell ref="V9:W10"/>
    <mergeCell ref="X9:Y10"/>
    <mergeCell ref="R7:S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6">
    <tabColor rgb="FFFF0000"/>
    <pageSetUpPr fitToPage="1"/>
  </sheetPr>
  <dimension ref="A1:BG72"/>
  <sheetViews>
    <sheetView view="pageBreakPreview" zoomScale="60" zoomScaleNormal="100" workbookViewId="0">
      <selection activeCell="J67" sqref="J67"/>
    </sheetView>
  </sheetViews>
  <sheetFormatPr defaultColWidth="3" defaultRowHeight="16.5"/>
  <cols>
    <col min="1" max="1" width="15.875" style="2" customWidth="1"/>
    <col min="2" max="5" width="8.125" style="2" customWidth="1"/>
    <col min="6" max="13" width="8.125" style="1" customWidth="1"/>
    <col min="14" max="43" width="8.125" style="1" hidden="1" customWidth="1"/>
    <col min="44" max="59" width="3.5" style="2" hidden="1" customWidth="1"/>
    <col min="60" max="71" width="0" style="2" hidden="1" customWidth="1"/>
    <col min="72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27" thickBot="1">
      <c r="A2" s="75"/>
      <c r="B2" s="729" t="s">
        <v>70</v>
      </c>
      <c r="C2" s="729"/>
      <c r="D2" s="729"/>
      <c r="E2" s="729"/>
      <c r="F2" s="729"/>
      <c r="G2" s="729"/>
      <c r="H2" s="729"/>
      <c r="I2" s="729"/>
      <c r="J2" s="729"/>
      <c r="K2" s="729"/>
      <c r="L2" s="729"/>
      <c r="M2" s="729"/>
      <c r="N2" s="729"/>
      <c r="O2" s="729"/>
      <c r="P2" s="729"/>
      <c r="Q2" s="729"/>
      <c r="R2" s="729"/>
      <c r="S2" s="729"/>
      <c r="T2" s="729"/>
      <c r="U2" s="729"/>
      <c r="V2" s="729"/>
      <c r="W2" s="729"/>
      <c r="X2" s="729"/>
      <c r="Y2" s="729"/>
      <c r="Z2" s="729"/>
      <c r="AA2" s="729"/>
      <c r="AB2" s="729"/>
      <c r="AC2" s="729"/>
      <c r="AD2" s="729"/>
      <c r="AE2" s="729"/>
      <c r="AF2" s="729"/>
      <c r="AG2" s="729"/>
      <c r="AH2" s="729"/>
      <c r="AI2" s="729"/>
      <c r="AJ2" s="729"/>
      <c r="AK2" s="729"/>
      <c r="AL2" s="729"/>
      <c r="AM2" s="729"/>
      <c r="AN2" s="729"/>
      <c r="AO2" s="729"/>
      <c r="AP2" s="729"/>
      <c r="AQ2" s="729"/>
    </row>
    <row r="3" spans="1:46" s="73" customFormat="1" ht="51.75" customHeight="1">
      <c r="A3" s="177" t="s">
        <v>193</v>
      </c>
      <c r="B3" s="594" t="s">
        <v>260</v>
      </c>
      <c r="C3" s="474"/>
      <c r="D3" s="474"/>
      <c r="E3" s="595"/>
      <c r="F3" s="473" t="s">
        <v>259</v>
      </c>
      <c r="G3" s="474"/>
      <c r="H3" s="474"/>
      <c r="I3" s="474"/>
      <c r="J3" s="474"/>
      <c r="K3" s="475"/>
      <c r="L3" s="730" t="s">
        <v>274</v>
      </c>
      <c r="M3" s="731"/>
      <c r="N3" s="732" t="e">
        <f t="shared" ref="N3" si="0">$B$3+N4</f>
        <v>#VALUE!</v>
      </c>
      <c r="O3" s="733"/>
      <c r="P3" s="733" t="e">
        <f t="shared" ref="P3" si="1">$B$3+P4</f>
        <v>#VALUE!</v>
      </c>
      <c r="Q3" s="733"/>
      <c r="R3" s="733" t="e">
        <f t="shared" ref="R3" si="2">$B$3+R4</f>
        <v>#VALUE!</v>
      </c>
      <c r="S3" s="733"/>
      <c r="T3" s="733" t="e">
        <f t="shared" ref="T3" si="3">$B$3+T4</f>
        <v>#VALUE!</v>
      </c>
      <c r="U3" s="733"/>
      <c r="V3" s="733" t="e">
        <f t="shared" ref="V3" si="4">$B$3+V4</f>
        <v>#VALUE!</v>
      </c>
      <c r="W3" s="733"/>
      <c r="X3" s="733" t="e">
        <f t="shared" ref="X3" si="5">$B$3+X4</f>
        <v>#VALUE!</v>
      </c>
      <c r="Y3" s="733"/>
      <c r="Z3" s="733" t="e">
        <f t="shared" ref="Z3" si="6">$B$3+Z4</f>
        <v>#VALUE!</v>
      </c>
      <c r="AA3" s="733"/>
      <c r="AB3" s="733" t="e">
        <f t="shared" ref="AB3" si="7">$B$3+AB4</f>
        <v>#VALUE!</v>
      </c>
      <c r="AC3" s="733"/>
      <c r="AD3" s="733" t="e">
        <f t="shared" ref="AD3" si="8">$B$3+AD4</f>
        <v>#VALUE!</v>
      </c>
      <c r="AE3" s="733"/>
      <c r="AF3" s="733" t="e">
        <f t="shared" ref="AF3" si="9">$B$3+AF4</f>
        <v>#VALUE!</v>
      </c>
      <c r="AG3" s="733"/>
      <c r="AH3" s="733" t="e">
        <f t="shared" ref="AH3" si="10">$B$3+AH4</f>
        <v>#VALUE!</v>
      </c>
      <c r="AI3" s="733"/>
      <c r="AJ3" s="733" t="e">
        <f t="shared" ref="AJ3" si="11">$B$3+AJ4</f>
        <v>#VALUE!</v>
      </c>
      <c r="AK3" s="733"/>
      <c r="AL3" s="733" t="e">
        <f t="shared" ref="AL3" si="12">$B$3+AL4</f>
        <v>#VALUE!</v>
      </c>
      <c r="AM3" s="734"/>
      <c r="AN3" s="732" t="e">
        <f t="shared" ref="AN3" si="13">$B$3+AN4</f>
        <v>#VALUE!</v>
      </c>
      <c r="AO3" s="733"/>
      <c r="AP3" s="733" t="e">
        <f t="shared" ref="AP3" si="14">$B$3+AP4</f>
        <v>#VALUE!</v>
      </c>
      <c r="AQ3" s="734"/>
    </row>
    <row r="4" spans="1:46" s="12" customFormat="1" ht="51.75" customHeight="1">
      <c r="A4" s="597" t="s">
        <v>217</v>
      </c>
      <c r="B4" s="598"/>
      <c r="C4" s="598"/>
      <c r="D4" s="599" t="s">
        <v>194</v>
      </c>
      <c r="E4" s="600"/>
      <c r="F4" s="601">
        <v>1.1000000000000001</v>
      </c>
      <c r="G4" s="601"/>
      <c r="H4" s="586">
        <f>+F4+H5</f>
        <v>2.2000000000000002</v>
      </c>
      <c r="I4" s="621"/>
      <c r="J4" s="622">
        <f>+H4+J7</f>
        <v>2.9000000000000004</v>
      </c>
      <c r="K4" s="621"/>
      <c r="L4" s="622">
        <f>J4+L9</f>
        <v>5.5</v>
      </c>
      <c r="M4" s="591"/>
      <c r="N4" s="728">
        <f>L4+N11</f>
        <v>6.4</v>
      </c>
      <c r="O4" s="727"/>
      <c r="P4" s="727">
        <f>+N4+P13</f>
        <v>7.3000000000000007</v>
      </c>
      <c r="Q4" s="727"/>
      <c r="R4" s="727">
        <f>+P4+R15</f>
        <v>8.6000000000000014</v>
      </c>
      <c r="S4" s="727"/>
      <c r="T4" s="727">
        <f>+R4+T17</f>
        <v>9.9000000000000021</v>
      </c>
      <c r="U4" s="727"/>
      <c r="V4" s="727">
        <f>+T4+V19</f>
        <v>10.300000000000002</v>
      </c>
      <c r="W4" s="727"/>
      <c r="X4" s="727">
        <f>+V4+X21</f>
        <v>11.000000000000002</v>
      </c>
      <c r="Y4" s="727"/>
      <c r="Z4" s="727">
        <f>+X4+Z23</f>
        <v>11.800000000000002</v>
      </c>
      <c r="AA4" s="727"/>
      <c r="AB4" s="727">
        <f>+Z4+AB25</f>
        <v>12.500000000000002</v>
      </c>
      <c r="AC4" s="727"/>
      <c r="AD4" s="727">
        <f>+AB4+AD27</f>
        <v>14.100000000000001</v>
      </c>
      <c r="AE4" s="727"/>
      <c r="AF4" s="727">
        <f>+AD4+AF29</f>
        <v>15.000000000000002</v>
      </c>
      <c r="AG4" s="727"/>
      <c r="AH4" s="727">
        <f>+AF4+AH31</f>
        <v>16</v>
      </c>
      <c r="AI4" s="727"/>
      <c r="AJ4" s="727">
        <f>+AH4+AJ33</f>
        <v>16.600000000000001</v>
      </c>
      <c r="AK4" s="727"/>
      <c r="AL4" s="727">
        <f>+AJ4+AL35</f>
        <v>17.600000000000001</v>
      </c>
      <c r="AM4" s="735"/>
      <c r="AN4" s="728">
        <f>+AL4+AN37</f>
        <v>17.600000000000001</v>
      </c>
      <c r="AO4" s="727"/>
      <c r="AP4" s="727">
        <f>+AN4+AP39</f>
        <v>17.600000000000001</v>
      </c>
      <c r="AQ4" s="735"/>
    </row>
    <row r="5" spans="1:46" s="12" customFormat="1" ht="27" customHeight="1">
      <c r="A5" s="602" t="str">
        <f>F5</f>
        <v>비비정</v>
      </c>
      <c r="B5" s="140"/>
      <c r="C5" s="141">
        <f>MROUND(ROUNDDOWN(B6*0.8,-1),50)</f>
        <v>1050</v>
      </c>
      <c r="D5" s="142"/>
      <c r="E5" s="143">
        <f>C5-$S$1</f>
        <v>0</v>
      </c>
      <c r="F5" s="604" t="s">
        <v>218</v>
      </c>
      <c r="G5" s="605"/>
      <c r="H5" s="601">
        <v>1.1000000000000001</v>
      </c>
      <c r="I5" s="637"/>
      <c r="J5" s="615">
        <f>H5+J7</f>
        <v>1.8</v>
      </c>
      <c r="K5" s="613"/>
      <c r="L5" s="615">
        <f>J5+L9</f>
        <v>4.4000000000000004</v>
      </c>
      <c r="M5" s="617"/>
      <c r="N5" s="718">
        <f>L5+N11</f>
        <v>5.3000000000000007</v>
      </c>
      <c r="O5" s="703"/>
      <c r="P5" s="702">
        <f>N5+P13</f>
        <v>6.2000000000000011</v>
      </c>
      <c r="Q5" s="703"/>
      <c r="R5" s="702">
        <f>P5+R15</f>
        <v>7.5000000000000009</v>
      </c>
      <c r="S5" s="703"/>
      <c r="T5" s="702">
        <f>R5+T17</f>
        <v>8.8000000000000007</v>
      </c>
      <c r="U5" s="703"/>
      <c r="V5" s="483">
        <f>T5+V19</f>
        <v>9.2000000000000011</v>
      </c>
      <c r="W5" s="484"/>
      <c r="X5" s="483">
        <f>V5+X21</f>
        <v>9.9</v>
      </c>
      <c r="Y5" s="484"/>
      <c r="Z5" s="483">
        <f>X5+Z23</f>
        <v>10.700000000000001</v>
      </c>
      <c r="AA5" s="484"/>
      <c r="AB5" s="483">
        <f>Z5+AB25</f>
        <v>11.4</v>
      </c>
      <c r="AC5" s="484"/>
      <c r="AD5" s="483">
        <f>AB5+AD27</f>
        <v>13</v>
      </c>
      <c r="AE5" s="484"/>
      <c r="AF5" s="483">
        <f>AD5+AF29</f>
        <v>13.9</v>
      </c>
      <c r="AG5" s="484"/>
      <c r="AH5" s="483">
        <f>AF5+AH31</f>
        <v>14.9</v>
      </c>
      <c r="AI5" s="484"/>
      <c r="AJ5" s="483">
        <f>AH5+AJ33</f>
        <v>15.5</v>
      </c>
      <c r="AK5" s="484"/>
      <c r="AL5" s="483">
        <f>AJ5+AL35</f>
        <v>16.5</v>
      </c>
      <c r="AM5" s="487"/>
      <c r="AN5" s="708">
        <f>AL5+AN37</f>
        <v>16.5</v>
      </c>
      <c r="AO5" s="484"/>
      <c r="AP5" s="483">
        <f>AN5+AP39</f>
        <v>16.5</v>
      </c>
      <c r="AQ5" s="487"/>
    </row>
    <row r="6" spans="1:46" s="12" customFormat="1" ht="27" customHeight="1">
      <c r="A6" s="603"/>
      <c r="B6" s="144">
        <v>1300</v>
      </c>
      <c r="C6" s="145"/>
      <c r="D6" s="146">
        <f>B6-$P$1</f>
        <v>0</v>
      </c>
      <c r="E6" s="147"/>
      <c r="F6" s="606"/>
      <c r="G6" s="607"/>
      <c r="H6" s="601"/>
      <c r="I6" s="637"/>
      <c r="J6" s="616"/>
      <c r="K6" s="614"/>
      <c r="L6" s="616"/>
      <c r="M6" s="618"/>
      <c r="N6" s="719"/>
      <c r="O6" s="705"/>
      <c r="P6" s="704"/>
      <c r="Q6" s="705"/>
      <c r="R6" s="704"/>
      <c r="S6" s="705"/>
      <c r="T6" s="704"/>
      <c r="U6" s="705"/>
      <c r="V6" s="485"/>
      <c r="W6" s="486"/>
      <c r="X6" s="485"/>
      <c r="Y6" s="486"/>
      <c r="Z6" s="485"/>
      <c r="AA6" s="486"/>
      <c r="AB6" s="485"/>
      <c r="AC6" s="486"/>
      <c r="AD6" s="485"/>
      <c r="AE6" s="486"/>
      <c r="AF6" s="485"/>
      <c r="AG6" s="486"/>
      <c r="AH6" s="485"/>
      <c r="AI6" s="486"/>
      <c r="AJ6" s="485"/>
      <c r="AK6" s="486"/>
      <c r="AL6" s="485"/>
      <c r="AM6" s="488"/>
      <c r="AN6" s="709"/>
      <c r="AO6" s="486"/>
      <c r="AP6" s="485"/>
      <c r="AQ6" s="488"/>
    </row>
    <row r="7" spans="1:46" s="12" customFormat="1" ht="27" customHeight="1">
      <c r="A7" s="623" t="str">
        <f>H7</f>
        <v>삼례시장
삼례터미널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85">
        <f>ROUND(F8*0.8,-1)</f>
        <v>1040</v>
      </c>
      <c r="H7" s="624" t="s">
        <v>219</v>
      </c>
      <c r="I7" s="639"/>
      <c r="J7" s="716">
        <v>0.7</v>
      </c>
      <c r="K7" s="717"/>
      <c r="L7" s="615">
        <f>J7+L9</f>
        <v>3.3</v>
      </c>
      <c r="M7" s="617"/>
      <c r="N7" s="718">
        <f>L7+N11</f>
        <v>4.2</v>
      </c>
      <c r="O7" s="703"/>
      <c r="P7" s="702">
        <f>N7+P13</f>
        <v>5.1000000000000005</v>
      </c>
      <c r="Q7" s="703"/>
      <c r="R7" s="702">
        <f>P7+R15</f>
        <v>6.4</v>
      </c>
      <c r="S7" s="703"/>
      <c r="T7" s="702">
        <f>R7+T17</f>
        <v>7.7</v>
      </c>
      <c r="U7" s="703"/>
      <c r="V7" s="702">
        <f>T7+V19</f>
        <v>8.1</v>
      </c>
      <c r="W7" s="703"/>
      <c r="X7" s="702">
        <f>V7+X21</f>
        <v>8.7999999999999989</v>
      </c>
      <c r="Y7" s="703"/>
      <c r="Z7" s="483">
        <f>X7+Z23</f>
        <v>9.6</v>
      </c>
      <c r="AA7" s="484"/>
      <c r="AB7" s="483">
        <f>Z7+AB25</f>
        <v>10.299999999999999</v>
      </c>
      <c r="AC7" s="484"/>
      <c r="AD7" s="483">
        <f>AB7+AD27</f>
        <v>11.899999999999999</v>
      </c>
      <c r="AE7" s="484"/>
      <c r="AF7" s="483">
        <f>AD7+AF29</f>
        <v>12.799999999999999</v>
      </c>
      <c r="AG7" s="484"/>
      <c r="AH7" s="483">
        <f>AF7+AH31</f>
        <v>13.799999999999999</v>
      </c>
      <c r="AI7" s="484"/>
      <c r="AJ7" s="483">
        <f>AH7+AJ33</f>
        <v>14.399999999999999</v>
      </c>
      <c r="AK7" s="484"/>
      <c r="AL7" s="483">
        <f>AJ7+AL35</f>
        <v>15.399999999999999</v>
      </c>
      <c r="AM7" s="487"/>
      <c r="AN7" s="708">
        <f>AL7+AN37</f>
        <v>15.399999999999999</v>
      </c>
      <c r="AO7" s="484"/>
      <c r="AP7" s="483">
        <f>AN7+AP39</f>
        <v>15.399999999999999</v>
      </c>
      <c r="AQ7" s="487"/>
    </row>
    <row r="8" spans="1:46" s="12" customFormat="1" ht="27" customHeight="1">
      <c r="A8" s="714"/>
      <c r="B8" s="144">
        <v>1300</v>
      </c>
      <c r="C8" s="145"/>
      <c r="D8" s="146">
        <f>B8-$P$1</f>
        <v>0</v>
      </c>
      <c r="E8" s="147"/>
      <c r="F8" s="186">
        <f>IF((H5)&lt;=8,P1,P1+ROUND(INT(((H5-8)*I1)),-1))</f>
        <v>1300</v>
      </c>
      <c r="G8" s="187"/>
      <c r="H8" s="606"/>
      <c r="I8" s="715"/>
      <c r="J8" s="716"/>
      <c r="K8" s="717"/>
      <c r="L8" s="616"/>
      <c r="M8" s="618"/>
      <c r="N8" s="719"/>
      <c r="O8" s="705"/>
      <c r="P8" s="704"/>
      <c r="Q8" s="705"/>
      <c r="R8" s="704"/>
      <c r="S8" s="705"/>
      <c r="T8" s="704"/>
      <c r="U8" s="705"/>
      <c r="V8" s="704"/>
      <c r="W8" s="705"/>
      <c r="X8" s="704"/>
      <c r="Y8" s="705"/>
      <c r="Z8" s="485"/>
      <c r="AA8" s="486"/>
      <c r="AB8" s="485"/>
      <c r="AC8" s="486"/>
      <c r="AD8" s="485"/>
      <c r="AE8" s="486"/>
      <c r="AF8" s="485"/>
      <c r="AG8" s="486"/>
      <c r="AH8" s="485"/>
      <c r="AI8" s="486"/>
      <c r="AJ8" s="485"/>
      <c r="AK8" s="486"/>
      <c r="AL8" s="485"/>
      <c r="AM8" s="488"/>
      <c r="AN8" s="709"/>
      <c r="AO8" s="486"/>
      <c r="AP8" s="485"/>
      <c r="AQ8" s="488"/>
    </row>
    <row r="9" spans="1:46" s="12" customFormat="1" ht="27" customHeight="1">
      <c r="A9" s="602" t="str">
        <f>J9</f>
        <v>우석대</v>
      </c>
      <c r="B9" s="140"/>
      <c r="C9" s="141">
        <f>MROUND(ROUNDDOWN(B10*0.8,-1),50)</f>
        <v>1050</v>
      </c>
      <c r="D9" s="142"/>
      <c r="E9" s="143">
        <f>C9-$S$1</f>
        <v>0</v>
      </c>
      <c r="F9" s="184"/>
      <c r="G9" s="185">
        <f>ROUND(F10*0.8,-1)</f>
        <v>1040</v>
      </c>
      <c r="H9" s="199"/>
      <c r="I9" s="338">
        <f>ROUND(H10*0.8,-1)</f>
        <v>1040</v>
      </c>
      <c r="J9" s="720" t="s">
        <v>220</v>
      </c>
      <c r="K9" s="639"/>
      <c r="L9" s="716">
        <v>2.6</v>
      </c>
      <c r="M9" s="722"/>
      <c r="N9" s="725">
        <f>L9+N11</f>
        <v>3.5</v>
      </c>
      <c r="O9" s="695"/>
      <c r="P9" s="694">
        <f>N9+P13</f>
        <v>4.4000000000000004</v>
      </c>
      <c r="Q9" s="695"/>
      <c r="R9" s="694">
        <f>P9+R15</f>
        <v>5.7</v>
      </c>
      <c r="S9" s="695"/>
      <c r="T9" s="694">
        <f>R9+T17</f>
        <v>7</v>
      </c>
      <c r="U9" s="695"/>
      <c r="V9" s="694">
        <f>T9+V19</f>
        <v>7.4</v>
      </c>
      <c r="W9" s="695"/>
      <c r="X9" s="694">
        <f>V9+X21</f>
        <v>8.1</v>
      </c>
      <c r="Y9" s="695"/>
      <c r="Z9" s="694">
        <f>X9+Z23</f>
        <v>8.9</v>
      </c>
      <c r="AA9" s="695"/>
      <c r="AB9" s="489">
        <f>Z9+AB25</f>
        <v>9.6</v>
      </c>
      <c r="AC9" s="493"/>
      <c r="AD9" s="489">
        <f>AB9+AD27</f>
        <v>11.2</v>
      </c>
      <c r="AE9" s="493"/>
      <c r="AF9" s="489">
        <f>AD9+AF29</f>
        <v>12.1</v>
      </c>
      <c r="AG9" s="493"/>
      <c r="AH9" s="489">
        <f>AF9+AH31</f>
        <v>13.1</v>
      </c>
      <c r="AI9" s="493"/>
      <c r="AJ9" s="489">
        <f>AH9+AJ33</f>
        <v>13.7</v>
      </c>
      <c r="AK9" s="493"/>
      <c r="AL9" s="489">
        <f>AJ9+AL35</f>
        <v>14.7</v>
      </c>
      <c r="AM9" s="490"/>
      <c r="AN9" s="700">
        <f>AL9+AN37</f>
        <v>14.7</v>
      </c>
      <c r="AO9" s="493"/>
      <c r="AP9" s="489">
        <f>AN9+AP39</f>
        <v>14.7</v>
      </c>
      <c r="AQ9" s="490"/>
    </row>
    <row r="10" spans="1:46" s="12" customFormat="1" ht="27" customHeight="1" thickBot="1">
      <c r="A10" s="638"/>
      <c r="B10" s="282">
        <v>1300</v>
      </c>
      <c r="C10" s="283"/>
      <c r="D10" s="215">
        <f>B10-$P$1</f>
        <v>0</v>
      </c>
      <c r="E10" s="216"/>
      <c r="F10" s="186">
        <f>IF((J5)&lt;=8,P1,P1+ROUND(INT(((J5-8)*I1)),-1))</f>
        <v>1300</v>
      </c>
      <c r="G10" s="217"/>
      <c r="H10" s="201">
        <f>IF((J7)&lt;=8,P1,P1+ROUND(INT(((J7-8)*I1)),-1))</f>
        <v>1300</v>
      </c>
      <c r="I10" s="339"/>
      <c r="J10" s="721"/>
      <c r="K10" s="641"/>
      <c r="L10" s="723"/>
      <c r="M10" s="724"/>
      <c r="N10" s="726"/>
      <c r="O10" s="697"/>
      <c r="P10" s="696"/>
      <c r="Q10" s="697"/>
      <c r="R10" s="696"/>
      <c r="S10" s="697"/>
      <c r="T10" s="696"/>
      <c r="U10" s="697"/>
      <c r="V10" s="696"/>
      <c r="W10" s="697"/>
      <c r="X10" s="696"/>
      <c r="Y10" s="697"/>
      <c r="Z10" s="696"/>
      <c r="AA10" s="697"/>
      <c r="AB10" s="491"/>
      <c r="AC10" s="494"/>
      <c r="AD10" s="491"/>
      <c r="AE10" s="494"/>
      <c r="AF10" s="491"/>
      <c r="AG10" s="494"/>
      <c r="AH10" s="491"/>
      <c r="AI10" s="494"/>
      <c r="AJ10" s="491"/>
      <c r="AK10" s="494"/>
      <c r="AL10" s="491"/>
      <c r="AM10" s="492"/>
      <c r="AN10" s="701"/>
      <c r="AO10" s="494"/>
      <c r="AP10" s="491"/>
      <c r="AQ10" s="492"/>
    </row>
    <row r="11" spans="1:46" s="12" customFormat="1" ht="27" customHeight="1">
      <c r="A11" s="653" t="str">
        <f>L11</f>
        <v>쌍정</v>
      </c>
      <c r="B11" s="284"/>
      <c r="C11" s="285">
        <f>MROUND(ROUNDDOWN(B12*0.8,-1),50)</f>
        <v>1550</v>
      </c>
      <c r="D11" s="286"/>
      <c r="E11" s="287">
        <f>C11-$S$1</f>
        <v>500</v>
      </c>
      <c r="F11" s="288"/>
      <c r="G11" s="289">
        <f t="shared" ref="G11:I11" si="15">ROUND(F12*0.8,-1)</f>
        <v>1040</v>
      </c>
      <c r="H11" s="332"/>
      <c r="I11" s="340">
        <f t="shared" si="15"/>
        <v>1040</v>
      </c>
      <c r="J11" s="342"/>
      <c r="K11" s="291">
        <f t="shared" ref="K11" si="16">ROUND(J12*0.8,-1)</f>
        <v>1040</v>
      </c>
      <c r="L11" s="664" t="s">
        <v>221</v>
      </c>
      <c r="M11" s="711"/>
      <c r="N11" s="713">
        <v>0.9</v>
      </c>
      <c r="O11" s="693"/>
      <c r="P11" s="702">
        <f>N11+P13</f>
        <v>1.8</v>
      </c>
      <c r="Q11" s="703"/>
      <c r="R11" s="702">
        <f>P11+R15</f>
        <v>3.1</v>
      </c>
      <c r="S11" s="703"/>
      <c r="T11" s="702">
        <f>R11+T17</f>
        <v>4.4000000000000004</v>
      </c>
      <c r="U11" s="703"/>
      <c r="V11" s="702">
        <f>T11+V19</f>
        <v>4.8000000000000007</v>
      </c>
      <c r="W11" s="703"/>
      <c r="X11" s="702">
        <f>V11+X21</f>
        <v>5.5000000000000009</v>
      </c>
      <c r="Y11" s="703"/>
      <c r="Z11" s="702">
        <f>X11+Z23</f>
        <v>6.3000000000000007</v>
      </c>
      <c r="AA11" s="703"/>
      <c r="AB11" s="702">
        <f>Z11+AB25</f>
        <v>7.0000000000000009</v>
      </c>
      <c r="AC11" s="703"/>
      <c r="AD11" s="483">
        <f>AB11+AD27</f>
        <v>8.6000000000000014</v>
      </c>
      <c r="AE11" s="484"/>
      <c r="AF11" s="483">
        <f>AD11+AF29</f>
        <v>9.5000000000000018</v>
      </c>
      <c r="AG11" s="484"/>
      <c r="AH11" s="483">
        <f>AF11+AH31</f>
        <v>10.500000000000002</v>
      </c>
      <c r="AI11" s="484"/>
      <c r="AJ11" s="483">
        <f>AH11+AJ33</f>
        <v>11.100000000000001</v>
      </c>
      <c r="AK11" s="484"/>
      <c r="AL11" s="483">
        <f>AJ11+AL35</f>
        <v>12.100000000000001</v>
      </c>
      <c r="AM11" s="487"/>
      <c r="AN11" s="708">
        <f>AL11+AN37</f>
        <v>12.100000000000001</v>
      </c>
      <c r="AO11" s="484"/>
      <c r="AP11" s="483">
        <f>AN11+AP39</f>
        <v>12.100000000000001</v>
      </c>
      <c r="AQ11" s="487"/>
    </row>
    <row r="12" spans="1:46" s="12" customFormat="1" ht="27" customHeight="1" thickBot="1">
      <c r="A12" s="648"/>
      <c r="B12" s="152">
        <f>$P$1+MROUND(ROUNDDOWN(L4*$I$1,-1),50)</f>
        <v>1950</v>
      </c>
      <c r="C12" s="153"/>
      <c r="D12" s="154">
        <f>B12-$P$1</f>
        <v>650</v>
      </c>
      <c r="E12" s="155"/>
      <c r="F12" s="193">
        <f>IF((L5)&lt;=8,P1,P1+ROUND(INT(((L5-8)*I1)),-1))</f>
        <v>1300</v>
      </c>
      <c r="G12" s="194"/>
      <c r="H12" s="193">
        <f>IF((L7)&lt;=8,P1,P1+ROUND(INT(((L7-8)*I1)),-1))</f>
        <v>1300</v>
      </c>
      <c r="I12" s="341"/>
      <c r="J12" s="295">
        <f>IF((L9)&lt;=8,P1,P1+ROUND(INT(((L9-8)*I1)),-1))</f>
        <v>1300</v>
      </c>
      <c r="K12" s="293"/>
      <c r="L12" s="712"/>
      <c r="M12" s="651"/>
      <c r="N12" s="713"/>
      <c r="O12" s="693"/>
      <c r="P12" s="704"/>
      <c r="Q12" s="705"/>
      <c r="R12" s="704"/>
      <c r="S12" s="705"/>
      <c r="T12" s="704"/>
      <c r="U12" s="705"/>
      <c r="V12" s="704"/>
      <c r="W12" s="705"/>
      <c r="X12" s="704"/>
      <c r="Y12" s="705"/>
      <c r="Z12" s="704"/>
      <c r="AA12" s="705"/>
      <c r="AB12" s="704"/>
      <c r="AC12" s="705"/>
      <c r="AD12" s="485"/>
      <c r="AE12" s="486"/>
      <c r="AF12" s="485"/>
      <c r="AG12" s="486"/>
      <c r="AH12" s="485"/>
      <c r="AI12" s="486"/>
      <c r="AJ12" s="485"/>
      <c r="AK12" s="486"/>
      <c r="AL12" s="485"/>
      <c r="AM12" s="488"/>
      <c r="AN12" s="709"/>
      <c r="AO12" s="486"/>
      <c r="AP12" s="485"/>
      <c r="AQ12" s="488"/>
    </row>
    <row r="13" spans="1:46" s="12" customFormat="1" ht="27" hidden="1" customHeight="1">
      <c r="A13" s="497" t="str">
        <f>N13</f>
        <v>석전리</v>
      </c>
      <c r="B13" s="112"/>
      <c r="C13" s="113">
        <f>MROUND(ROUNDDOWN(B14*0.8,-1),50)</f>
        <v>1650</v>
      </c>
      <c r="D13" s="70"/>
      <c r="E13" s="71">
        <f>C13-$S$1</f>
        <v>600</v>
      </c>
      <c r="F13" s="61"/>
      <c r="G13" s="74">
        <f t="shared" ref="G13:I13" si="17">ROUND(F14*0.8,-1)</f>
        <v>1040</v>
      </c>
      <c r="H13" s="61"/>
      <c r="I13" s="74">
        <f t="shared" si="17"/>
        <v>1040</v>
      </c>
      <c r="J13" s="61"/>
      <c r="K13" s="69">
        <f t="shared" ref="K13:M13" si="18">ROUND(J14*0.8,-1)</f>
        <v>1040</v>
      </c>
      <c r="L13" s="61"/>
      <c r="M13" s="74">
        <f t="shared" si="18"/>
        <v>1040</v>
      </c>
      <c r="N13" s="463" t="s">
        <v>30</v>
      </c>
      <c r="O13" s="464"/>
      <c r="P13" s="693">
        <v>0.9</v>
      </c>
      <c r="Q13" s="693"/>
      <c r="R13" s="694">
        <f>P13+R15</f>
        <v>2.2000000000000002</v>
      </c>
      <c r="S13" s="695"/>
      <c r="T13" s="694">
        <f>R13+T17</f>
        <v>3.5</v>
      </c>
      <c r="U13" s="695"/>
      <c r="V13" s="694">
        <f>T13+V19</f>
        <v>3.9</v>
      </c>
      <c r="W13" s="695"/>
      <c r="X13" s="694">
        <f>V13+X21</f>
        <v>4.5999999999999996</v>
      </c>
      <c r="Y13" s="695"/>
      <c r="Z13" s="694">
        <f>X13+Z23</f>
        <v>5.3999999999999995</v>
      </c>
      <c r="AA13" s="695"/>
      <c r="AB13" s="694">
        <f>Z13+AB25</f>
        <v>6.1</v>
      </c>
      <c r="AC13" s="695"/>
      <c r="AD13" s="694">
        <f>AB13+AD27</f>
        <v>7.6999999999999993</v>
      </c>
      <c r="AE13" s="695"/>
      <c r="AF13" s="489">
        <f>AD13+AF29</f>
        <v>8.6</v>
      </c>
      <c r="AG13" s="493"/>
      <c r="AH13" s="489">
        <f>AF13+AH31</f>
        <v>9.6</v>
      </c>
      <c r="AI13" s="493"/>
      <c r="AJ13" s="489">
        <f>AH13+AJ33</f>
        <v>10.199999999999999</v>
      </c>
      <c r="AK13" s="493"/>
      <c r="AL13" s="489">
        <f>AJ13+AL35</f>
        <v>11.2</v>
      </c>
      <c r="AM13" s="490"/>
      <c r="AN13" s="700">
        <f>AL13+AN37</f>
        <v>11.2</v>
      </c>
      <c r="AO13" s="493"/>
      <c r="AP13" s="489">
        <f>AN13+AP39</f>
        <v>11.2</v>
      </c>
      <c r="AQ13" s="490"/>
    </row>
    <row r="14" spans="1:46" s="12" customFormat="1" ht="27" hidden="1" customHeight="1">
      <c r="A14" s="462"/>
      <c r="B14" s="106">
        <f>$P$1+MROUND(ROUNDDOWN(N4*$I$1,-1),50)</f>
        <v>2050</v>
      </c>
      <c r="C14" s="107"/>
      <c r="D14" s="48">
        <f>B14-$P$1</f>
        <v>750</v>
      </c>
      <c r="E14" s="49"/>
      <c r="F14" s="52">
        <f>IF((N5)&lt;=8,P1,P1+ROUND(INT(((N5-8)*I1)),-1))</f>
        <v>1300</v>
      </c>
      <c r="G14" s="53"/>
      <c r="H14" s="52">
        <f>IF((N7)&lt;=8,P1,P1+ROUND(INT(((N7-8)*I1)),-1))</f>
        <v>1300</v>
      </c>
      <c r="I14" s="53"/>
      <c r="J14" s="54">
        <f>IF((N9)&lt;=8,P1,P1+ROUND(INT(((N9-8)*I1)),-1))</f>
        <v>1300</v>
      </c>
      <c r="K14" s="45"/>
      <c r="L14" s="52">
        <f>IF((N11)&lt;=8,P1,P1+ROUND(INT(((N11-8)*I1)),-1))</f>
        <v>1300</v>
      </c>
      <c r="M14" s="53"/>
      <c r="N14" s="465"/>
      <c r="O14" s="466"/>
      <c r="P14" s="693"/>
      <c r="Q14" s="693"/>
      <c r="R14" s="696"/>
      <c r="S14" s="697"/>
      <c r="T14" s="696"/>
      <c r="U14" s="697"/>
      <c r="V14" s="696"/>
      <c r="W14" s="697"/>
      <c r="X14" s="696"/>
      <c r="Y14" s="697"/>
      <c r="Z14" s="696"/>
      <c r="AA14" s="697"/>
      <c r="AB14" s="696"/>
      <c r="AC14" s="697"/>
      <c r="AD14" s="696"/>
      <c r="AE14" s="697"/>
      <c r="AF14" s="491"/>
      <c r="AG14" s="494"/>
      <c r="AH14" s="491"/>
      <c r="AI14" s="494"/>
      <c r="AJ14" s="491"/>
      <c r="AK14" s="494"/>
      <c r="AL14" s="491"/>
      <c r="AM14" s="492"/>
      <c r="AN14" s="701"/>
      <c r="AO14" s="494"/>
      <c r="AP14" s="491"/>
      <c r="AQ14" s="492"/>
    </row>
    <row r="15" spans="1:46" s="12" customFormat="1" ht="27" hidden="1" customHeight="1">
      <c r="A15" s="461" t="str">
        <f>P15</f>
        <v>상탁</v>
      </c>
      <c r="B15" s="104"/>
      <c r="C15" s="105">
        <f>MROUND(ROUNDDOWN(B16*0.8,-1),50)</f>
        <v>1700</v>
      </c>
      <c r="D15" s="46"/>
      <c r="E15" s="47">
        <f>C15-$S$1</f>
        <v>650</v>
      </c>
      <c r="F15" s="50"/>
      <c r="G15" s="51">
        <f t="shared" ref="G15:Q17" si="19">ROUND(F16*0.8,-1)</f>
        <v>1040</v>
      </c>
      <c r="H15" s="50"/>
      <c r="I15" s="51">
        <f t="shared" si="19"/>
        <v>1040</v>
      </c>
      <c r="J15" s="50"/>
      <c r="K15" s="44">
        <f t="shared" ref="K15:O15" si="20">ROUND(J16*0.8,-1)</f>
        <v>1040</v>
      </c>
      <c r="L15" s="50"/>
      <c r="M15" s="51">
        <f t="shared" si="20"/>
        <v>1040</v>
      </c>
      <c r="N15" s="50"/>
      <c r="O15" s="44">
        <f t="shared" si="20"/>
        <v>1040</v>
      </c>
      <c r="P15" s="463" t="s">
        <v>31</v>
      </c>
      <c r="Q15" s="464"/>
      <c r="R15" s="692">
        <v>1.3</v>
      </c>
      <c r="S15" s="692"/>
      <c r="T15" s="702">
        <f>R15+T17</f>
        <v>2.6</v>
      </c>
      <c r="U15" s="703"/>
      <c r="V15" s="702">
        <f>T15+V19</f>
        <v>3</v>
      </c>
      <c r="W15" s="703"/>
      <c r="X15" s="702">
        <f>V15+X21</f>
        <v>3.7</v>
      </c>
      <c r="Y15" s="703"/>
      <c r="Z15" s="702">
        <f>X15+Z23</f>
        <v>4.5</v>
      </c>
      <c r="AA15" s="703"/>
      <c r="AB15" s="702">
        <f>Z15+AB25</f>
        <v>5.2</v>
      </c>
      <c r="AC15" s="703"/>
      <c r="AD15" s="702">
        <f>AB15+AD27</f>
        <v>6.8000000000000007</v>
      </c>
      <c r="AE15" s="703"/>
      <c r="AF15" s="702">
        <f>AD15+AF29</f>
        <v>7.7000000000000011</v>
      </c>
      <c r="AG15" s="703"/>
      <c r="AH15" s="483">
        <f>AF15+AH31</f>
        <v>8.7000000000000011</v>
      </c>
      <c r="AI15" s="484"/>
      <c r="AJ15" s="483">
        <f>AH15+AJ33</f>
        <v>9.3000000000000007</v>
      </c>
      <c r="AK15" s="484"/>
      <c r="AL15" s="483">
        <f>AJ15+AL35</f>
        <v>10.3</v>
      </c>
      <c r="AM15" s="487"/>
      <c r="AN15" s="708">
        <f>AL15+AN37</f>
        <v>10.3</v>
      </c>
      <c r="AO15" s="484"/>
      <c r="AP15" s="483">
        <f>AN15+AP39</f>
        <v>10.3</v>
      </c>
      <c r="AQ15" s="487"/>
    </row>
    <row r="16" spans="1:46" s="12" customFormat="1" ht="27" hidden="1" customHeight="1">
      <c r="A16" s="462"/>
      <c r="B16" s="106">
        <f>$P$1+MROUND(ROUNDDOWN(P4*$I$1,-1),50)</f>
        <v>2150</v>
      </c>
      <c r="C16" s="107"/>
      <c r="D16" s="48">
        <f>B16-$P$1</f>
        <v>850</v>
      </c>
      <c r="E16" s="49"/>
      <c r="F16" s="52">
        <f>IF((P5)&lt;=8,P1,P1+ROUND(INT(((R5-8)*I1)),-1))</f>
        <v>1300</v>
      </c>
      <c r="G16" s="53"/>
      <c r="H16" s="52">
        <f>IF((P7)&lt;=8,P1,P1+ROUND(INT(((P7-8)*I1)),-1))</f>
        <v>1300</v>
      </c>
      <c r="I16" s="53"/>
      <c r="J16" s="54">
        <f>IF((P9)&lt;=8,P1,P1+ROUND(INT(((P9-8)*I1)),-1))</f>
        <v>1300</v>
      </c>
      <c r="K16" s="45"/>
      <c r="L16" s="52">
        <f>IF((P11)&lt;=8,P1,P1+ROUND(INT(((P11-8)*I1)),-1))</f>
        <v>1300</v>
      </c>
      <c r="M16" s="53"/>
      <c r="N16" s="54">
        <f>IF((P13)&lt;=8,P1,P1+ROUND(INT(((P13-8)*I1)),-1))</f>
        <v>1300</v>
      </c>
      <c r="O16" s="45"/>
      <c r="P16" s="465"/>
      <c r="Q16" s="466"/>
      <c r="R16" s="693"/>
      <c r="S16" s="693"/>
      <c r="T16" s="704"/>
      <c r="U16" s="705"/>
      <c r="V16" s="704"/>
      <c r="W16" s="705"/>
      <c r="X16" s="704"/>
      <c r="Y16" s="705"/>
      <c r="Z16" s="704"/>
      <c r="AA16" s="705"/>
      <c r="AB16" s="704"/>
      <c r="AC16" s="705"/>
      <c r="AD16" s="704"/>
      <c r="AE16" s="705"/>
      <c r="AF16" s="704"/>
      <c r="AG16" s="705"/>
      <c r="AH16" s="485"/>
      <c r="AI16" s="486"/>
      <c r="AJ16" s="485"/>
      <c r="AK16" s="486"/>
      <c r="AL16" s="485"/>
      <c r="AM16" s="488"/>
      <c r="AN16" s="709"/>
      <c r="AO16" s="486"/>
      <c r="AP16" s="485"/>
      <c r="AQ16" s="488"/>
    </row>
    <row r="17" spans="1:43" s="12" customFormat="1" ht="27" hidden="1" customHeight="1">
      <c r="A17" s="461" t="str">
        <f>R17</f>
        <v>청완초교</v>
      </c>
      <c r="B17" s="104"/>
      <c r="C17" s="105">
        <f>MROUND(ROUNDDOWN(B18*0.8,-1),50)</f>
        <v>1850</v>
      </c>
      <c r="D17" s="46"/>
      <c r="E17" s="47">
        <f>C17-$S$1</f>
        <v>800</v>
      </c>
      <c r="F17" s="50"/>
      <c r="G17" s="51">
        <f t="shared" ref="G17:Q19" si="21">ROUND(F18*0.8,-1)</f>
        <v>1040</v>
      </c>
      <c r="H17" s="50"/>
      <c r="I17" s="51">
        <f t="shared" si="21"/>
        <v>1040</v>
      </c>
      <c r="J17" s="50"/>
      <c r="K17" s="44">
        <f t="shared" si="21"/>
        <v>1040</v>
      </c>
      <c r="L17" s="50"/>
      <c r="M17" s="51">
        <f t="shared" si="21"/>
        <v>1040</v>
      </c>
      <c r="N17" s="50"/>
      <c r="O17" s="44">
        <f t="shared" si="21"/>
        <v>1040</v>
      </c>
      <c r="P17" s="50"/>
      <c r="Q17" s="44">
        <f t="shared" si="19"/>
        <v>1040</v>
      </c>
      <c r="R17" s="660" t="s">
        <v>45</v>
      </c>
      <c r="S17" s="464"/>
      <c r="T17" s="467">
        <v>1.3</v>
      </c>
      <c r="U17" s="496"/>
      <c r="V17" s="694">
        <f>T17+V19</f>
        <v>1.7000000000000002</v>
      </c>
      <c r="W17" s="695"/>
      <c r="X17" s="694">
        <f>V17+X21</f>
        <v>2.4000000000000004</v>
      </c>
      <c r="Y17" s="695"/>
      <c r="Z17" s="694">
        <f>X17+Z23</f>
        <v>3.2</v>
      </c>
      <c r="AA17" s="695"/>
      <c r="AB17" s="694">
        <f>Z17+AB25</f>
        <v>3.9000000000000004</v>
      </c>
      <c r="AC17" s="695"/>
      <c r="AD17" s="694">
        <f>AB17+AD27</f>
        <v>5.5</v>
      </c>
      <c r="AE17" s="695"/>
      <c r="AF17" s="694">
        <f>AD17+AF29</f>
        <v>6.4</v>
      </c>
      <c r="AG17" s="695"/>
      <c r="AH17" s="694">
        <f>AF17+AH31</f>
        <v>7.4</v>
      </c>
      <c r="AI17" s="695"/>
      <c r="AJ17" s="489">
        <f>AH17+AJ33</f>
        <v>8</v>
      </c>
      <c r="AK17" s="493"/>
      <c r="AL17" s="489">
        <f>AJ17+AL35</f>
        <v>9</v>
      </c>
      <c r="AM17" s="490"/>
      <c r="AN17" s="700">
        <f>AL17+AN37</f>
        <v>9</v>
      </c>
      <c r="AO17" s="493"/>
      <c r="AP17" s="489">
        <f>AN17+AP39</f>
        <v>9</v>
      </c>
      <c r="AQ17" s="490"/>
    </row>
    <row r="18" spans="1:43" s="12" customFormat="1" ht="27" hidden="1" customHeight="1">
      <c r="A18" s="462"/>
      <c r="B18" s="106">
        <f>$P$1+MROUND(ROUNDDOWN(R4*$I$1,-1),50)</f>
        <v>2300</v>
      </c>
      <c r="C18" s="107"/>
      <c r="D18" s="48">
        <f>B18-$P$1</f>
        <v>1000</v>
      </c>
      <c r="E18" s="49"/>
      <c r="F18" s="52">
        <f>IF((R5)&lt;=8,P1,P1+ROUND(INT(((R5-8)*I1)),-1))</f>
        <v>1300</v>
      </c>
      <c r="G18" s="53"/>
      <c r="H18" s="52">
        <f>IF((R7)&lt;=8,P1,P1+ROUND(INT(((R7-8)*I1)),-1))</f>
        <v>1300</v>
      </c>
      <c r="I18" s="53"/>
      <c r="J18" s="54">
        <f>IF((R9)&lt;=8,P1,P1+ROUND(INT(((R9-8)*I1)),-1))</f>
        <v>1300</v>
      </c>
      <c r="K18" s="45"/>
      <c r="L18" s="52">
        <f>IF((R11)&lt;=8,P1,P1+ROUND(INT(((R11-8)*I1)),-1))</f>
        <v>1300</v>
      </c>
      <c r="M18" s="53"/>
      <c r="N18" s="54">
        <f>IF((R13)&lt;=8,P1,P1+ROUND(INT(((R13-8)*I1)),-1))</f>
        <v>1300</v>
      </c>
      <c r="O18" s="45"/>
      <c r="P18" s="54">
        <f>IF((R15)&lt;=8,P1,P1+ROUND(INT(((R15-8)*I1)),-1))</f>
        <v>1300</v>
      </c>
      <c r="Q18" s="45"/>
      <c r="R18" s="465"/>
      <c r="S18" s="466"/>
      <c r="T18" s="467"/>
      <c r="U18" s="496"/>
      <c r="V18" s="696"/>
      <c r="W18" s="697"/>
      <c r="X18" s="696"/>
      <c r="Y18" s="697"/>
      <c r="Z18" s="696"/>
      <c r="AA18" s="697"/>
      <c r="AB18" s="696"/>
      <c r="AC18" s="697"/>
      <c r="AD18" s="696"/>
      <c r="AE18" s="697"/>
      <c r="AF18" s="696"/>
      <c r="AG18" s="697"/>
      <c r="AH18" s="696"/>
      <c r="AI18" s="697"/>
      <c r="AJ18" s="491"/>
      <c r="AK18" s="494"/>
      <c r="AL18" s="491"/>
      <c r="AM18" s="492"/>
      <c r="AN18" s="701"/>
      <c r="AO18" s="494"/>
      <c r="AP18" s="491"/>
      <c r="AQ18" s="492"/>
    </row>
    <row r="19" spans="1:43" s="12" customFormat="1" ht="27" hidden="1" customHeight="1">
      <c r="A19" s="461" t="str">
        <f>T19</f>
        <v>구미리</v>
      </c>
      <c r="B19" s="104"/>
      <c r="C19" s="105">
        <f>MROUND(ROUNDDOWN(B20*0.8,-1),50)</f>
        <v>1950</v>
      </c>
      <c r="D19" s="46"/>
      <c r="E19" s="47">
        <f>C19-$S$1</f>
        <v>900</v>
      </c>
      <c r="F19" s="50"/>
      <c r="G19" s="51">
        <f t="shared" ref="G19:Q21" si="22">ROUND(F20*0.8,-1)</f>
        <v>1110</v>
      </c>
      <c r="H19" s="50"/>
      <c r="I19" s="51">
        <f t="shared" si="22"/>
        <v>1040</v>
      </c>
      <c r="J19" s="50"/>
      <c r="K19" s="44">
        <f t="shared" si="22"/>
        <v>1040</v>
      </c>
      <c r="L19" s="50"/>
      <c r="M19" s="51">
        <f t="shared" si="22"/>
        <v>1040</v>
      </c>
      <c r="N19" s="50"/>
      <c r="O19" s="44">
        <f t="shared" si="22"/>
        <v>1040</v>
      </c>
      <c r="P19" s="50"/>
      <c r="Q19" s="44">
        <f t="shared" si="21"/>
        <v>1040</v>
      </c>
      <c r="R19" s="55"/>
      <c r="S19" s="56">
        <f t="shared" ref="S19:AG33" si="23">ROUND(R20*0.8,-1)</f>
        <v>1040</v>
      </c>
      <c r="T19" s="660" t="s">
        <v>32</v>
      </c>
      <c r="U19" s="464"/>
      <c r="V19" s="692">
        <v>0.4</v>
      </c>
      <c r="W19" s="692"/>
      <c r="X19" s="702">
        <f>V19+X21</f>
        <v>1.1000000000000001</v>
      </c>
      <c r="Y19" s="703"/>
      <c r="Z19" s="702">
        <f>X19+Z23</f>
        <v>1.9000000000000001</v>
      </c>
      <c r="AA19" s="703"/>
      <c r="AB19" s="702">
        <f>Z19+AB25</f>
        <v>2.6</v>
      </c>
      <c r="AC19" s="703"/>
      <c r="AD19" s="702">
        <f>AB19+AD27</f>
        <v>4.2</v>
      </c>
      <c r="AE19" s="703"/>
      <c r="AF19" s="702">
        <f>AD19+AF29</f>
        <v>5.1000000000000005</v>
      </c>
      <c r="AG19" s="703"/>
      <c r="AH19" s="702">
        <f>AF19+AH31</f>
        <v>6.1000000000000005</v>
      </c>
      <c r="AI19" s="703"/>
      <c r="AJ19" s="702">
        <f>AH19+AJ33</f>
        <v>6.7</v>
      </c>
      <c r="AK19" s="703"/>
      <c r="AL19" s="702">
        <f>AJ19+AL35</f>
        <v>7.7</v>
      </c>
      <c r="AM19" s="706"/>
      <c r="AN19" s="708">
        <f>AL19+AN37</f>
        <v>7.7</v>
      </c>
      <c r="AO19" s="484"/>
      <c r="AP19" s="483">
        <f>AN19+AP39</f>
        <v>7.7</v>
      </c>
      <c r="AQ19" s="487"/>
    </row>
    <row r="20" spans="1:43" s="12" customFormat="1" ht="27" hidden="1" customHeight="1">
      <c r="A20" s="462"/>
      <c r="B20" s="106">
        <f>$P$1+MROUND(ROUNDDOWN(T4*$I$1,-1),50)</f>
        <v>2450</v>
      </c>
      <c r="C20" s="107"/>
      <c r="D20" s="48">
        <f>B20-$P$1</f>
        <v>1150</v>
      </c>
      <c r="E20" s="49"/>
      <c r="F20" s="52">
        <f>IF((T5)&lt;=8,P1,P1+ROUND(INT(((T5-8)*I1)),-1))</f>
        <v>1390</v>
      </c>
      <c r="G20" s="53"/>
      <c r="H20" s="52">
        <f>IF((T7)&lt;=8,P1,P1+ROUND(INT(((T7-8)*I1)),-1))</f>
        <v>1300</v>
      </c>
      <c r="I20" s="53"/>
      <c r="J20" s="54">
        <f>IF((T9)&lt;=8,P1,P1+ROUND(INT(((T9-8)*I1)),-1))</f>
        <v>1300</v>
      </c>
      <c r="K20" s="45"/>
      <c r="L20" s="52">
        <f>IF((T11)&lt;=8,P1,P1+ROUND(INT(((T11-8)*I1)),-1))</f>
        <v>1300</v>
      </c>
      <c r="M20" s="53"/>
      <c r="N20" s="54">
        <f>IF((T13)&lt;=8,P1,P1+ROUND(INT(((T13-8)*I1)),-1))</f>
        <v>1300</v>
      </c>
      <c r="O20" s="45"/>
      <c r="P20" s="54">
        <f>IF((T15)&lt;=8,P1,P1+ROUND(INT(((T15-8)*I1)),-1))</f>
        <v>1300</v>
      </c>
      <c r="Q20" s="45"/>
      <c r="R20" s="57">
        <f>IF((T17)&lt;=8,P1,P1+ROUND(INT(((T17-8)*I1)),-1))</f>
        <v>1300</v>
      </c>
      <c r="S20" s="58"/>
      <c r="T20" s="465"/>
      <c r="U20" s="466"/>
      <c r="V20" s="693"/>
      <c r="W20" s="693"/>
      <c r="X20" s="704"/>
      <c r="Y20" s="705"/>
      <c r="Z20" s="704"/>
      <c r="AA20" s="705"/>
      <c r="AB20" s="704"/>
      <c r="AC20" s="705"/>
      <c r="AD20" s="704"/>
      <c r="AE20" s="705"/>
      <c r="AF20" s="704"/>
      <c r="AG20" s="705"/>
      <c r="AH20" s="704"/>
      <c r="AI20" s="705"/>
      <c r="AJ20" s="704"/>
      <c r="AK20" s="705"/>
      <c r="AL20" s="704"/>
      <c r="AM20" s="707"/>
      <c r="AN20" s="709"/>
      <c r="AO20" s="486"/>
      <c r="AP20" s="485"/>
      <c r="AQ20" s="488"/>
    </row>
    <row r="21" spans="1:43" s="12" customFormat="1" ht="27" hidden="1" customHeight="1">
      <c r="A21" s="461" t="str">
        <f>V21</f>
        <v>배올</v>
      </c>
      <c r="B21" s="104"/>
      <c r="C21" s="105">
        <f>MROUND(ROUNDDOWN(B22*0.8,-1),50)</f>
        <v>2000</v>
      </c>
      <c r="D21" s="46"/>
      <c r="E21" s="47">
        <f>C21-$S$1</f>
        <v>950</v>
      </c>
      <c r="F21" s="25"/>
      <c r="G21" s="26">
        <f t="shared" ref="G21:Q23" si="24">ROUND(F22*0.8,-1)</f>
        <v>1150</v>
      </c>
      <c r="H21" s="50"/>
      <c r="I21" s="51">
        <f t="shared" si="24"/>
        <v>1050</v>
      </c>
      <c r="J21" s="50"/>
      <c r="K21" s="44">
        <f t="shared" si="24"/>
        <v>1040</v>
      </c>
      <c r="L21" s="50"/>
      <c r="M21" s="51">
        <f t="shared" si="24"/>
        <v>1040</v>
      </c>
      <c r="N21" s="50"/>
      <c r="O21" s="44">
        <f t="shared" si="24"/>
        <v>1040</v>
      </c>
      <c r="P21" s="50"/>
      <c r="Q21" s="44">
        <f t="shared" si="22"/>
        <v>1040</v>
      </c>
      <c r="R21" s="50"/>
      <c r="S21" s="44">
        <f t="shared" ref="S21:AG35" si="25">ROUND(R22*0.8,-1)</f>
        <v>1040</v>
      </c>
      <c r="T21" s="50"/>
      <c r="U21" s="44">
        <f t="shared" si="23"/>
        <v>1040</v>
      </c>
      <c r="V21" s="479" t="s">
        <v>15</v>
      </c>
      <c r="W21" s="480"/>
      <c r="X21" s="693">
        <v>0.7</v>
      </c>
      <c r="Y21" s="710"/>
      <c r="Z21" s="694">
        <f>X21+Z23</f>
        <v>1.5</v>
      </c>
      <c r="AA21" s="695"/>
      <c r="AB21" s="694">
        <f>Z21+AB25</f>
        <v>2.2000000000000002</v>
      </c>
      <c r="AC21" s="695"/>
      <c r="AD21" s="694">
        <f>AB21+AD27</f>
        <v>3.8000000000000003</v>
      </c>
      <c r="AE21" s="695"/>
      <c r="AF21" s="694">
        <f>AD21+AF29</f>
        <v>4.7</v>
      </c>
      <c r="AG21" s="695"/>
      <c r="AH21" s="694">
        <f>AF21+AH31</f>
        <v>5.7</v>
      </c>
      <c r="AI21" s="695"/>
      <c r="AJ21" s="694">
        <f>AH21+AJ33</f>
        <v>6.3</v>
      </c>
      <c r="AK21" s="695"/>
      <c r="AL21" s="694">
        <f>AJ21+AL35</f>
        <v>7.3</v>
      </c>
      <c r="AM21" s="698"/>
      <c r="AN21" s="700">
        <f>AL21+AN37</f>
        <v>7.3</v>
      </c>
      <c r="AO21" s="493"/>
      <c r="AP21" s="489">
        <f>AN21+AP39</f>
        <v>7.3</v>
      </c>
      <c r="AQ21" s="490"/>
    </row>
    <row r="22" spans="1:43" s="12" customFormat="1" ht="27" hidden="1" customHeight="1">
      <c r="A22" s="462"/>
      <c r="B22" s="106">
        <f>$P$1+MROUND(ROUNDDOWN(V4*$I$1,-1),50)</f>
        <v>2500</v>
      </c>
      <c r="C22" s="107"/>
      <c r="D22" s="48">
        <f>B22-$P$1</f>
        <v>1200</v>
      </c>
      <c r="E22" s="49"/>
      <c r="F22" s="27">
        <f>IF((V5)&lt;=8,P1,P1+ROUND(INT(((V5-8)*I1)),-1))</f>
        <v>1440</v>
      </c>
      <c r="G22" s="28"/>
      <c r="H22" s="52">
        <f>IF((V7)&lt;=8,P1,P1+ROUND(INT(((V7-8)*I1)),-1))</f>
        <v>1310</v>
      </c>
      <c r="I22" s="53"/>
      <c r="J22" s="54">
        <f>IF((V9)&lt;=8,P1,P1+ROUND(INT(((V9-8)*I1)),-1))</f>
        <v>1300</v>
      </c>
      <c r="K22" s="45"/>
      <c r="L22" s="52">
        <f>IF((V11)&lt;=8,P1,P1+ROUND(INT(((V11-8)*I1)),-1))</f>
        <v>1300</v>
      </c>
      <c r="M22" s="53"/>
      <c r="N22" s="54">
        <f>IF((V13)&lt;=8,P1,P1+ROUND(INT(((V13-8)*I1)),-1))</f>
        <v>1300</v>
      </c>
      <c r="O22" s="45"/>
      <c r="P22" s="54">
        <f>IF((V15)&lt;=8,P1,P1+ROUND(INT(((V15-8)*I1)),-1))</f>
        <v>1300</v>
      </c>
      <c r="Q22" s="45"/>
      <c r="R22" s="54">
        <f>IF((V17)&lt;=8,P1,P1+ROUND(INT(((V17-8)*I1)),-1))</f>
        <v>1300</v>
      </c>
      <c r="S22" s="45"/>
      <c r="T22" s="54">
        <f>IF((V19)&lt;=8,P1,P1+ROUND(INT(((V19-8)*I1)),-1))</f>
        <v>1300</v>
      </c>
      <c r="U22" s="45"/>
      <c r="V22" s="481"/>
      <c r="W22" s="482"/>
      <c r="X22" s="693"/>
      <c r="Y22" s="710"/>
      <c r="Z22" s="696"/>
      <c r="AA22" s="697"/>
      <c r="AB22" s="696"/>
      <c r="AC22" s="697"/>
      <c r="AD22" s="696"/>
      <c r="AE22" s="697"/>
      <c r="AF22" s="696"/>
      <c r="AG22" s="697"/>
      <c r="AH22" s="696"/>
      <c r="AI22" s="697"/>
      <c r="AJ22" s="696"/>
      <c r="AK22" s="697"/>
      <c r="AL22" s="696"/>
      <c r="AM22" s="699"/>
      <c r="AN22" s="701"/>
      <c r="AO22" s="494"/>
      <c r="AP22" s="491"/>
      <c r="AQ22" s="492"/>
    </row>
    <row r="23" spans="1:43" s="12" customFormat="1" ht="27" hidden="1" customHeight="1">
      <c r="A23" s="461" t="str">
        <f>X23</f>
        <v>신중</v>
      </c>
      <c r="B23" s="104"/>
      <c r="C23" s="105">
        <f>MROUND(ROUNDDOWN(B24*0.8,-1),50)</f>
        <v>2050</v>
      </c>
      <c r="D23" s="46"/>
      <c r="E23" s="47">
        <f>C23-$S$1</f>
        <v>1000</v>
      </c>
      <c r="F23" s="25"/>
      <c r="G23" s="26">
        <f t="shared" ref="G23:Q25" si="26">ROUND(F24*0.8,-1)</f>
        <v>1220</v>
      </c>
      <c r="H23" s="50"/>
      <c r="I23" s="51">
        <f t="shared" si="26"/>
        <v>1110</v>
      </c>
      <c r="J23" s="50"/>
      <c r="K23" s="44">
        <f t="shared" si="26"/>
        <v>1050</v>
      </c>
      <c r="L23" s="50"/>
      <c r="M23" s="51">
        <f t="shared" si="26"/>
        <v>1040</v>
      </c>
      <c r="N23" s="50"/>
      <c r="O23" s="44">
        <f t="shared" si="26"/>
        <v>1040</v>
      </c>
      <c r="P23" s="50"/>
      <c r="Q23" s="44">
        <f t="shared" si="24"/>
        <v>1040</v>
      </c>
      <c r="R23" s="50"/>
      <c r="S23" s="44">
        <f t="shared" ref="S23:AG37" si="27">ROUND(R24*0.8,-1)</f>
        <v>1040</v>
      </c>
      <c r="T23" s="50"/>
      <c r="U23" s="44">
        <f t="shared" si="25"/>
        <v>1040</v>
      </c>
      <c r="V23" s="50"/>
      <c r="W23" s="44">
        <f t="shared" si="23"/>
        <v>1040</v>
      </c>
      <c r="X23" s="463" t="s">
        <v>14</v>
      </c>
      <c r="Y23" s="464"/>
      <c r="Z23" s="693">
        <v>0.8</v>
      </c>
      <c r="AA23" s="693"/>
      <c r="AB23" s="702">
        <f>Z23+AB25</f>
        <v>1.5</v>
      </c>
      <c r="AC23" s="703"/>
      <c r="AD23" s="702">
        <f>AB23+AD27</f>
        <v>3.1</v>
      </c>
      <c r="AE23" s="703"/>
      <c r="AF23" s="702">
        <f>AD23+AF29</f>
        <v>4</v>
      </c>
      <c r="AG23" s="703"/>
      <c r="AH23" s="702">
        <f>AF23+AH31</f>
        <v>5</v>
      </c>
      <c r="AI23" s="703"/>
      <c r="AJ23" s="702">
        <f>AH23+AJ33</f>
        <v>5.6</v>
      </c>
      <c r="AK23" s="703"/>
      <c r="AL23" s="702">
        <f>AJ23+AL35</f>
        <v>6.6</v>
      </c>
      <c r="AM23" s="706"/>
      <c r="AN23" s="708">
        <f>AL23+AN37</f>
        <v>6.6</v>
      </c>
      <c r="AO23" s="484"/>
      <c r="AP23" s="483">
        <f>AN23+AP39</f>
        <v>6.6</v>
      </c>
      <c r="AQ23" s="487"/>
    </row>
    <row r="24" spans="1:43" s="12" customFormat="1" ht="27" hidden="1" customHeight="1">
      <c r="A24" s="462"/>
      <c r="B24" s="106">
        <f>$P$1+MROUND(ROUNDDOWN(X4*$I$1,-1),50)</f>
        <v>2550</v>
      </c>
      <c r="C24" s="107"/>
      <c r="D24" s="48">
        <f>B24-$P$1</f>
        <v>1250</v>
      </c>
      <c r="E24" s="49"/>
      <c r="F24" s="27">
        <f>IF((X5)&lt;=8,P1,P1+ROUND(INT(((X5-8)*I1)),-1))</f>
        <v>1520</v>
      </c>
      <c r="G24" s="28"/>
      <c r="H24" s="52">
        <f>IF((X7)&lt;=8,P1,P1+ROUND(INT(((X7-8)*I1)),-1))</f>
        <v>1390</v>
      </c>
      <c r="I24" s="53"/>
      <c r="J24" s="54">
        <f>IF((X9)&lt;=8,P1,P1+ROUND(INT(((X9-8)*I1)),-1))</f>
        <v>1310</v>
      </c>
      <c r="K24" s="45"/>
      <c r="L24" s="52">
        <f>IF((X11)&lt;=8,P1,P1+ROUND(INT(((X11-8)*I1)),-1))</f>
        <v>1300</v>
      </c>
      <c r="M24" s="53"/>
      <c r="N24" s="54">
        <f>IF((X13)&lt;=8,P1,P1+ROUND(INT(((X13-8)*I1)),-1))</f>
        <v>1300</v>
      </c>
      <c r="O24" s="45"/>
      <c r="P24" s="54">
        <f>IF((X15)&lt;=8,P1,P1+ROUND(INT(((X15-8)*I1)),-1))</f>
        <v>1300</v>
      </c>
      <c r="Q24" s="45"/>
      <c r="R24" s="54">
        <f>IF((X17)&lt;=8,P1,P1+ROUND(INT(((X17-8)*I1)),-1))</f>
        <v>1300</v>
      </c>
      <c r="S24" s="45"/>
      <c r="T24" s="54">
        <f>IF((X19)&lt;=8,P1,P1+ROUND(INT(((X19-8)*I1)),-1))</f>
        <v>1300</v>
      </c>
      <c r="U24" s="45"/>
      <c r="V24" s="54">
        <f>IF((X21)&lt;=8,P1,P1+ROUND(INT(((X21-8)*I1)),-1))</f>
        <v>1300</v>
      </c>
      <c r="W24" s="45"/>
      <c r="X24" s="465"/>
      <c r="Y24" s="466"/>
      <c r="Z24" s="693"/>
      <c r="AA24" s="693"/>
      <c r="AB24" s="704"/>
      <c r="AC24" s="705"/>
      <c r="AD24" s="704"/>
      <c r="AE24" s="705"/>
      <c r="AF24" s="704"/>
      <c r="AG24" s="705"/>
      <c r="AH24" s="704"/>
      <c r="AI24" s="705"/>
      <c r="AJ24" s="704"/>
      <c r="AK24" s="705"/>
      <c r="AL24" s="704"/>
      <c r="AM24" s="707"/>
      <c r="AN24" s="709"/>
      <c r="AO24" s="486"/>
      <c r="AP24" s="485"/>
      <c r="AQ24" s="488"/>
    </row>
    <row r="25" spans="1:43" s="12" customFormat="1" ht="27" hidden="1" customHeight="1">
      <c r="A25" s="461" t="str">
        <f>Z25</f>
        <v>완주중</v>
      </c>
      <c r="B25" s="104"/>
      <c r="C25" s="105">
        <f>MROUND(ROUNDDOWN(B26*0.8,-1),50)</f>
        <v>2100</v>
      </c>
      <c r="D25" s="46"/>
      <c r="E25" s="47">
        <f>C25-$S$1</f>
        <v>1050</v>
      </c>
      <c r="F25" s="25"/>
      <c r="G25" s="26">
        <f t="shared" ref="G25:Q27" si="28">ROUND(F26*0.8,-1)</f>
        <v>1290</v>
      </c>
      <c r="H25" s="25"/>
      <c r="I25" s="26">
        <f t="shared" si="28"/>
        <v>1190</v>
      </c>
      <c r="J25" s="50"/>
      <c r="K25" s="44">
        <f t="shared" si="28"/>
        <v>1120</v>
      </c>
      <c r="L25" s="50"/>
      <c r="M25" s="51">
        <f t="shared" si="28"/>
        <v>1040</v>
      </c>
      <c r="N25" s="50"/>
      <c r="O25" s="44">
        <f t="shared" si="28"/>
        <v>1040</v>
      </c>
      <c r="P25" s="50"/>
      <c r="Q25" s="44">
        <f t="shared" si="26"/>
        <v>1040</v>
      </c>
      <c r="R25" s="50"/>
      <c r="S25" s="44">
        <f t="shared" ref="S25:AG39" si="29">ROUND(R26*0.8,-1)</f>
        <v>1040</v>
      </c>
      <c r="T25" s="50"/>
      <c r="U25" s="44">
        <f t="shared" si="27"/>
        <v>1040</v>
      </c>
      <c r="V25" s="50"/>
      <c r="W25" s="44">
        <f t="shared" si="25"/>
        <v>1040</v>
      </c>
      <c r="X25" s="50"/>
      <c r="Y25" s="44">
        <f t="shared" si="23"/>
        <v>1040</v>
      </c>
      <c r="Z25" s="479" t="s">
        <v>13</v>
      </c>
      <c r="AA25" s="480"/>
      <c r="AB25" s="693">
        <v>0.7</v>
      </c>
      <c r="AC25" s="693"/>
      <c r="AD25" s="694">
        <f>AB25+AD27</f>
        <v>2.2999999999999998</v>
      </c>
      <c r="AE25" s="695"/>
      <c r="AF25" s="694">
        <f>AD25+AF29</f>
        <v>3.1999999999999997</v>
      </c>
      <c r="AG25" s="695"/>
      <c r="AH25" s="694">
        <f>AF25+AH31</f>
        <v>4.1999999999999993</v>
      </c>
      <c r="AI25" s="695"/>
      <c r="AJ25" s="694">
        <f>AH25+AJ33</f>
        <v>4.7999999999999989</v>
      </c>
      <c r="AK25" s="695"/>
      <c r="AL25" s="694">
        <f>AJ25+AL35</f>
        <v>5.7999999999999989</v>
      </c>
      <c r="AM25" s="698"/>
      <c r="AN25" s="700">
        <f>AL25+AN37</f>
        <v>5.7999999999999989</v>
      </c>
      <c r="AO25" s="493"/>
      <c r="AP25" s="489">
        <f>AN25+AP39</f>
        <v>5.7999999999999989</v>
      </c>
      <c r="AQ25" s="490"/>
    </row>
    <row r="26" spans="1:43" s="12" customFormat="1" ht="27" hidden="1" customHeight="1">
      <c r="A26" s="462"/>
      <c r="B26" s="106">
        <f>$P$1+MROUND(ROUNDDOWN(Z4*$I$1,-1),50)</f>
        <v>2650</v>
      </c>
      <c r="C26" s="107"/>
      <c r="D26" s="48">
        <f>B26-$P$1</f>
        <v>1350</v>
      </c>
      <c r="E26" s="49"/>
      <c r="F26" s="27">
        <f>IF((Z5)&lt;=8,P1,P1+ROUND(INT(((Z5-8)*I1)),-1))</f>
        <v>1610</v>
      </c>
      <c r="G26" s="28"/>
      <c r="H26" s="27">
        <f>IF((Z7)&lt;=8,P1,P1+ROUND(INT(((Z7-8)*I1)),-1))</f>
        <v>1490</v>
      </c>
      <c r="I26" s="28"/>
      <c r="J26" s="54">
        <f>IF((Z9)&lt;=8,P1,P1+ROUND(INT(((Z9-8)*I1)),-1))</f>
        <v>1400</v>
      </c>
      <c r="K26" s="45"/>
      <c r="L26" s="52">
        <f>IF((Z11)&lt;=8,P1,P1+ROUND(INT(((Z11-8)*I1)),-1))</f>
        <v>1300</v>
      </c>
      <c r="M26" s="53"/>
      <c r="N26" s="54">
        <f>IF((Z13)&lt;=8,P1,P1+ROUND(INT(((Z13-8)*I1)),-1))</f>
        <v>1300</v>
      </c>
      <c r="O26" s="45"/>
      <c r="P26" s="54">
        <f>IF((Z15)&lt;=8,P1,P1+ROUND(INT(((Z15-8)*I1)),-1))</f>
        <v>1300</v>
      </c>
      <c r="Q26" s="45"/>
      <c r="R26" s="54">
        <f>IF((Z17)&lt;=8,P1,P1+ROUND(INT(((Z17-8)*I1)),-1))</f>
        <v>1300</v>
      </c>
      <c r="S26" s="45"/>
      <c r="T26" s="54">
        <f>IF((Z19)&lt;=8,P1,P1+ROUND(INT(((Z19-8)*I1)),-1))</f>
        <v>1300</v>
      </c>
      <c r="U26" s="45"/>
      <c r="V26" s="54">
        <f>IF((Z21)&lt;=8,P1,P1+ROUND(INT(((Z21-8)*I1)),-1))</f>
        <v>1300</v>
      </c>
      <c r="W26" s="45"/>
      <c r="X26" s="54">
        <f>IF((Z23)&lt;=8,P1,P1+ROUND(INT(((Z23-8)*I1)),-1))</f>
        <v>1300</v>
      </c>
      <c r="Y26" s="45"/>
      <c r="Z26" s="481"/>
      <c r="AA26" s="482"/>
      <c r="AB26" s="693"/>
      <c r="AC26" s="693"/>
      <c r="AD26" s="696"/>
      <c r="AE26" s="697"/>
      <c r="AF26" s="696"/>
      <c r="AG26" s="697"/>
      <c r="AH26" s="696"/>
      <c r="AI26" s="697"/>
      <c r="AJ26" s="696"/>
      <c r="AK26" s="697"/>
      <c r="AL26" s="696"/>
      <c r="AM26" s="699"/>
      <c r="AN26" s="701"/>
      <c r="AO26" s="494"/>
      <c r="AP26" s="491"/>
      <c r="AQ26" s="492"/>
    </row>
    <row r="27" spans="1:43" s="12" customFormat="1" ht="27" hidden="1" customHeight="1">
      <c r="A27" s="461" t="str">
        <f>AB27</f>
        <v>봉동농협</v>
      </c>
      <c r="B27" s="104"/>
      <c r="C27" s="105">
        <f>MROUND(ROUNDDOWN(B28*0.8,-1),50)</f>
        <v>2200</v>
      </c>
      <c r="D27" s="46"/>
      <c r="E27" s="47">
        <f>C27-$S$1</f>
        <v>1150</v>
      </c>
      <c r="F27" s="25"/>
      <c r="G27" s="26">
        <f t="shared" ref="G27:Q29" si="30">ROUND(F28*0.8,-1)</f>
        <v>1350</v>
      </c>
      <c r="H27" s="25"/>
      <c r="I27" s="26">
        <f t="shared" si="30"/>
        <v>1260</v>
      </c>
      <c r="J27" s="25"/>
      <c r="K27" s="22">
        <f t="shared" si="30"/>
        <v>1190</v>
      </c>
      <c r="L27" s="50"/>
      <c r="M27" s="51">
        <f t="shared" si="30"/>
        <v>1040</v>
      </c>
      <c r="N27" s="50"/>
      <c r="O27" s="44">
        <f t="shared" si="30"/>
        <v>1040</v>
      </c>
      <c r="P27" s="50"/>
      <c r="Q27" s="44">
        <f t="shared" si="28"/>
        <v>1040</v>
      </c>
      <c r="R27" s="50"/>
      <c r="S27" s="44">
        <f t="shared" ref="S27:AG41" si="31">ROUND(R28*0.8,-1)</f>
        <v>1040</v>
      </c>
      <c r="T27" s="50"/>
      <c r="U27" s="44">
        <f t="shared" si="29"/>
        <v>1040</v>
      </c>
      <c r="V27" s="50"/>
      <c r="W27" s="44">
        <f t="shared" si="27"/>
        <v>1040</v>
      </c>
      <c r="X27" s="50"/>
      <c r="Y27" s="44">
        <f t="shared" si="25"/>
        <v>1040</v>
      </c>
      <c r="Z27" s="50"/>
      <c r="AA27" s="44">
        <f t="shared" si="23"/>
        <v>1040</v>
      </c>
      <c r="AB27" s="463" t="s">
        <v>46</v>
      </c>
      <c r="AC27" s="464"/>
      <c r="AD27" s="693">
        <v>1.6</v>
      </c>
      <c r="AE27" s="710"/>
      <c r="AF27" s="702">
        <f>AD27+AF29</f>
        <v>2.5</v>
      </c>
      <c r="AG27" s="703"/>
      <c r="AH27" s="702">
        <f>AF27+AH31</f>
        <v>3.5</v>
      </c>
      <c r="AI27" s="703"/>
      <c r="AJ27" s="702">
        <f>AH27+AJ33</f>
        <v>4.0999999999999996</v>
      </c>
      <c r="AK27" s="703"/>
      <c r="AL27" s="702">
        <f>AJ27+AL35</f>
        <v>5.0999999999999996</v>
      </c>
      <c r="AM27" s="706"/>
      <c r="AN27" s="708">
        <f>AL27+AN37</f>
        <v>5.0999999999999996</v>
      </c>
      <c r="AO27" s="484"/>
      <c r="AP27" s="483">
        <f>AN27+AP39</f>
        <v>5.0999999999999996</v>
      </c>
      <c r="AQ27" s="487"/>
    </row>
    <row r="28" spans="1:43" s="12" customFormat="1" ht="27" hidden="1" customHeight="1">
      <c r="A28" s="462"/>
      <c r="B28" s="106">
        <f>$P$1+MROUND(ROUNDDOWN(AB4*$I$1,-1),50)</f>
        <v>2750</v>
      </c>
      <c r="C28" s="107"/>
      <c r="D28" s="48">
        <f>B28-$P$1</f>
        <v>1450</v>
      </c>
      <c r="E28" s="49"/>
      <c r="F28" s="27">
        <f>IF((AB5)&lt;=8,P1,P1+ROUND(INT(((AB5-8)*I1)),-1))</f>
        <v>1690</v>
      </c>
      <c r="G28" s="28"/>
      <c r="H28" s="27">
        <f>IF((AB7)&lt;=8,P1,P1+ROUND(INT(((AB7-8)*I1)),-1))</f>
        <v>1570</v>
      </c>
      <c r="I28" s="28"/>
      <c r="J28" s="30">
        <f>IF((AB9)&lt;=8,P1,P1+ROUND(INT(((AB9-8)*I1)),-1))</f>
        <v>1490</v>
      </c>
      <c r="K28" s="24"/>
      <c r="L28" s="52">
        <f>IF((AB11)&lt;=8,P1,P1+ROUND(INT(((AB11-8)*I1)),-1))</f>
        <v>1300</v>
      </c>
      <c r="M28" s="53"/>
      <c r="N28" s="54">
        <f>IF((AB13)&lt;=8,P1,P1+ROUND(INT(((AB13-8)*I1)),-1))</f>
        <v>1300</v>
      </c>
      <c r="O28" s="45"/>
      <c r="P28" s="54">
        <f>IF((AB15)&lt;=8,P1,P1+ROUND(INT(((AB15-8)*I1)),-1))</f>
        <v>1300</v>
      </c>
      <c r="Q28" s="45"/>
      <c r="R28" s="54">
        <f>IF((AB17)&lt;=8,P1,P1+ROUND(INT(((AB17-8)*I1)),-1))</f>
        <v>1300</v>
      </c>
      <c r="S28" s="45"/>
      <c r="T28" s="54">
        <f>IF((AB19)&lt;=8,P1,P1+ROUND(INT(((AB19-8)*I1)),-1))</f>
        <v>1300</v>
      </c>
      <c r="U28" s="45"/>
      <c r="V28" s="54">
        <f>IF((AB21)&lt;=8,P1,P1+ROUND(INT(((AB21-8)*I1)),-1))</f>
        <v>1300</v>
      </c>
      <c r="W28" s="45"/>
      <c r="X28" s="54">
        <f>IF((AB23)&lt;=8,P1,P1+ROUND(INT(((AB23-8)*I1)),-1))</f>
        <v>1300</v>
      </c>
      <c r="Y28" s="45"/>
      <c r="Z28" s="54">
        <f>IF((AB25)&lt;=8,P1,P1+ROUND(INT(((AB25-8)*I1)),-1))</f>
        <v>1300</v>
      </c>
      <c r="AA28" s="45"/>
      <c r="AB28" s="465"/>
      <c r="AC28" s="466"/>
      <c r="AD28" s="693"/>
      <c r="AE28" s="710"/>
      <c r="AF28" s="704"/>
      <c r="AG28" s="705"/>
      <c r="AH28" s="704"/>
      <c r="AI28" s="705"/>
      <c r="AJ28" s="704"/>
      <c r="AK28" s="705"/>
      <c r="AL28" s="704"/>
      <c r="AM28" s="707"/>
      <c r="AN28" s="709"/>
      <c r="AO28" s="486"/>
      <c r="AP28" s="485"/>
      <c r="AQ28" s="488"/>
    </row>
    <row r="29" spans="1:43" s="12" customFormat="1" ht="27" hidden="1" customHeight="1">
      <c r="A29" s="461" t="str">
        <f>AD29</f>
        <v>완주서</v>
      </c>
      <c r="B29" s="104"/>
      <c r="C29" s="105">
        <f>MROUND(ROUNDDOWN(B30*0.8,-1),50)</f>
        <v>2350</v>
      </c>
      <c r="D29" s="46"/>
      <c r="E29" s="47">
        <f>C29-$S$1</f>
        <v>1300</v>
      </c>
      <c r="F29" s="25"/>
      <c r="G29" s="26">
        <f t="shared" ref="G29:Q31" si="32">ROUND(F30*0.8,-1)</f>
        <v>1500</v>
      </c>
      <c r="H29" s="25"/>
      <c r="I29" s="26">
        <f t="shared" si="32"/>
        <v>1400</v>
      </c>
      <c r="J29" s="25"/>
      <c r="K29" s="22">
        <f t="shared" si="32"/>
        <v>1340</v>
      </c>
      <c r="L29" s="25"/>
      <c r="M29" s="26">
        <f t="shared" si="32"/>
        <v>1100</v>
      </c>
      <c r="N29" s="50"/>
      <c r="O29" s="44">
        <f t="shared" si="32"/>
        <v>1040</v>
      </c>
      <c r="P29" s="50"/>
      <c r="Q29" s="44">
        <f t="shared" si="30"/>
        <v>1040</v>
      </c>
      <c r="R29" s="50"/>
      <c r="S29" s="44">
        <f t="shared" ref="S29:AE41" si="33">ROUND(R30*0.8,-1)</f>
        <v>1040</v>
      </c>
      <c r="T29" s="50"/>
      <c r="U29" s="44">
        <f t="shared" si="31"/>
        <v>1040</v>
      </c>
      <c r="V29" s="50"/>
      <c r="W29" s="44">
        <f t="shared" si="29"/>
        <v>1040</v>
      </c>
      <c r="X29" s="50"/>
      <c r="Y29" s="44">
        <f t="shared" si="27"/>
        <v>1040</v>
      </c>
      <c r="Z29" s="50"/>
      <c r="AA29" s="44">
        <f t="shared" si="25"/>
        <v>1040</v>
      </c>
      <c r="AB29" s="55"/>
      <c r="AC29" s="56">
        <f t="shared" si="23"/>
        <v>1040</v>
      </c>
      <c r="AD29" s="463" t="s">
        <v>12</v>
      </c>
      <c r="AE29" s="464"/>
      <c r="AF29" s="692">
        <v>0.9</v>
      </c>
      <c r="AG29" s="692"/>
      <c r="AH29" s="694">
        <f>AF29+AH31</f>
        <v>1.9</v>
      </c>
      <c r="AI29" s="695"/>
      <c r="AJ29" s="694">
        <f>AH29+AJ33</f>
        <v>2.5</v>
      </c>
      <c r="AK29" s="695"/>
      <c r="AL29" s="694">
        <f>AJ29+AL35</f>
        <v>3.5</v>
      </c>
      <c r="AM29" s="698"/>
      <c r="AN29" s="700">
        <f>AL29+AN37</f>
        <v>3.5</v>
      </c>
      <c r="AO29" s="493"/>
      <c r="AP29" s="489">
        <f>AN29+AP39</f>
        <v>3.5</v>
      </c>
      <c r="AQ29" s="490"/>
    </row>
    <row r="30" spans="1:43" s="12" customFormat="1" ht="27" hidden="1" customHeight="1">
      <c r="A30" s="462"/>
      <c r="B30" s="106">
        <f>$P$1+MROUND(ROUNDDOWN(AD4*$I$1,-1),50)</f>
        <v>2950</v>
      </c>
      <c r="C30" s="107"/>
      <c r="D30" s="48">
        <f>B30-$P$1</f>
        <v>1650</v>
      </c>
      <c r="E30" s="49"/>
      <c r="F30" s="27">
        <f>IF((AD5)&lt;=8,P1,P1+ROUND(INT(((AD5-8)*I1)),-1))</f>
        <v>1880</v>
      </c>
      <c r="G30" s="28"/>
      <c r="H30" s="27">
        <f>IF((AD7)&lt;=8,P1,P1+ROUND(INT(((AD7-8)*I1)),-1))</f>
        <v>1750</v>
      </c>
      <c r="I30" s="28"/>
      <c r="J30" s="30">
        <f>IF((AD9)&lt;=8,P1,P1+ROUND(INT(((AD9-8)*I1)),-1))</f>
        <v>1670</v>
      </c>
      <c r="K30" s="24"/>
      <c r="L30" s="27">
        <f>IF((AD11)&lt;=8,P1,P1+ROUND(INT(((AD11-8)*I1)),-1))</f>
        <v>1370</v>
      </c>
      <c r="M30" s="28"/>
      <c r="N30" s="54">
        <f>IF((AD13)&lt;=8,P1,P1+ROUND(INT(((AD13-8)*I1)),-1))</f>
        <v>1300</v>
      </c>
      <c r="O30" s="45"/>
      <c r="P30" s="54">
        <f>IF((AD15)&lt;=8,P1,P1+ROUND(INT(((AD15-8)*I1)),-1))</f>
        <v>1300</v>
      </c>
      <c r="Q30" s="45"/>
      <c r="R30" s="54">
        <f>IF((AD17)&lt;=8,P1,P1+ROUND(INT(((AD17-8)*I1)),-1))</f>
        <v>1300</v>
      </c>
      <c r="S30" s="45"/>
      <c r="T30" s="54">
        <f>IF((AD19)&lt;=8,P1,P1+ROUND(INT(((AD19-8)*I1)),-1))</f>
        <v>1300</v>
      </c>
      <c r="U30" s="45"/>
      <c r="V30" s="54">
        <f>IF((AD21)&lt;=8,P1,P1+ROUND(INT(((AD21-8)*I1)),-1))</f>
        <v>1300</v>
      </c>
      <c r="W30" s="45"/>
      <c r="X30" s="54">
        <f>IF((AD23)&lt;=8,P1,P1+ROUND(INT(((AD23-8)*I1)),-1))</f>
        <v>1300</v>
      </c>
      <c r="Y30" s="45"/>
      <c r="Z30" s="54">
        <f>IF((AD25)&lt;=8,P1,P1+ROUND(INT(((AD25-8)*I1)),-1))</f>
        <v>1300</v>
      </c>
      <c r="AA30" s="45"/>
      <c r="AB30" s="57">
        <f>IF((AD27)&lt;=8,P1,P1+ROUND(INT(((AD27-8)*I1)),-1))</f>
        <v>1300</v>
      </c>
      <c r="AC30" s="58"/>
      <c r="AD30" s="465"/>
      <c r="AE30" s="466"/>
      <c r="AF30" s="693"/>
      <c r="AG30" s="693"/>
      <c r="AH30" s="696"/>
      <c r="AI30" s="697"/>
      <c r="AJ30" s="696"/>
      <c r="AK30" s="697"/>
      <c r="AL30" s="696"/>
      <c r="AM30" s="699"/>
      <c r="AN30" s="701"/>
      <c r="AO30" s="494"/>
      <c r="AP30" s="491"/>
      <c r="AQ30" s="492"/>
    </row>
    <row r="31" spans="1:43" s="12" customFormat="1" ht="27" hidden="1" customHeight="1">
      <c r="A31" s="461" t="str">
        <f>AF31</f>
        <v>하이트</v>
      </c>
      <c r="B31" s="104"/>
      <c r="C31" s="105">
        <f>MROUND(ROUNDDOWN(B32*0.8,-1),50)</f>
        <v>2450</v>
      </c>
      <c r="D31" s="46"/>
      <c r="E31" s="47">
        <f>C31-$S$1</f>
        <v>1400</v>
      </c>
      <c r="F31" s="25"/>
      <c r="G31" s="26">
        <f t="shared" ref="G31:Q33" si="34">ROUND(F32*0.8,-1)</f>
        <v>1590</v>
      </c>
      <c r="H31" s="25"/>
      <c r="I31" s="26">
        <f t="shared" si="34"/>
        <v>1490</v>
      </c>
      <c r="J31" s="25"/>
      <c r="K31" s="22">
        <f t="shared" si="34"/>
        <v>1420</v>
      </c>
      <c r="L31" s="25"/>
      <c r="M31" s="26">
        <f t="shared" si="34"/>
        <v>1180</v>
      </c>
      <c r="N31" s="25"/>
      <c r="O31" s="22">
        <f t="shared" si="34"/>
        <v>1100</v>
      </c>
      <c r="P31" s="50"/>
      <c r="Q31" s="44">
        <f t="shared" si="32"/>
        <v>1040</v>
      </c>
      <c r="R31" s="50"/>
      <c r="S31" s="44">
        <f t="shared" ref="S31:AC41" si="35">ROUND(R32*0.8,-1)</f>
        <v>1040</v>
      </c>
      <c r="T31" s="50"/>
      <c r="U31" s="44">
        <f t="shared" si="33"/>
        <v>1040</v>
      </c>
      <c r="V31" s="50"/>
      <c r="W31" s="44">
        <f t="shared" si="31"/>
        <v>1040</v>
      </c>
      <c r="X31" s="50"/>
      <c r="Y31" s="44">
        <f t="shared" si="29"/>
        <v>1040</v>
      </c>
      <c r="Z31" s="50"/>
      <c r="AA31" s="44">
        <f t="shared" si="27"/>
        <v>1040</v>
      </c>
      <c r="AB31" s="55"/>
      <c r="AC31" s="56">
        <f t="shared" si="25"/>
        <v>1040</v>
      </c>
      <c r="AD31" s="55"/>
      <c r="AE31" s="56">
        <f t="shared" si="23"/>
        <v>1040</v>
      </c>
      <c r="AF31" s="463" t="s">
        <v>6</v>
      </c>
      <c r="AG31" s="464"/>
      <c r="AH31" s="693">
        <v>1</v>
      </c>
      <c r="AI31" s="693"/>
      <c r="AJ31" s="702">
        <f>AH31+AJ33</f>
        <v>1.6</v>
      </c>
      <c r="AK31" s="703"/>
      <c r="AL31" s="702">
        <f>AJ31+AL35</f>
        <v>2.6</v>
      </c>
      <c r="AM31" s="706"/>
      <c r="AN31" s="708">
        <f>AL31+AN37</f>
        <v>2.6</v>
      </c>
      <c r="AO31" s="484"/>
      <c r="AP31" s="483">
        <f>AN31+AP39</f>
        <v>2.6</v>
      </c>
      <c r="AQ31" s="487"/>
    </row>
    <row r="32" spans="1:43" s="12" customFormat="1" ht="27" hidden="1" customHeight="1">
      <c r="A32" s="462"/>
      <c r="B32" s="106">
        <f>$P$1+MROUND(ROUNDDOWN(AF4*$I$1,-1),50)</f>
        <v>3050</v>
      </c>
      <c r="C32" s="107"/>
      <c r="D32" s="48">
        <f>B32-$P$1</f>
        <v>1750</v>
      </c>
      <c r="E32" s="49"/>
      <c r="F32" s="27">
        <f>IF((AF5)&lt;=8,P1,P1+ROUND(INT(((AF5-8)*I1)),-1))</f>
        <v>1990</v>
      </c>
      <c r="G32" s="28"/>
      <c r="H32" s="27">
        <f>IF((AF7)&lt;=8,P1,P1+ROUND(INT(((AF7-8)*I1)),-1))</f>
        <v>1860</v>
      </c>
      <c r="I32" s="28"/>
      <c r="J32" s="30">
        <f>IF((AF9)&lt;=8,P1,P1+ROUND(INT(((AF9-8)*I1)),-1))</f>
        <v>1780</v>
      </c>
      <c r="K32" s="24"/>
      <c r="L32" s="27">
        <f>IF((AF11)&lt;=8,P1,P1+ROUND(INT(((AF11-8)*I1)),-1))</f>
        <v>1470</v>
      </c>
      <c r="M32" s="28"/>
      <c r="N32" s="30">
        <f>IF((AF13)&lt;=8,P1,P1+ROUND(INT(((AF13-8)*I1)),-1))</f>
        <v>1370</v>
      </c>
      <c r="O32" s="24"/>
      <c r="P32" s="54">
        <f>IF((AF15)&lt;=8,P1,P1+ROUND(INT(((AF15-8)*I1)),-1))</f>
        <v>1300</v>
      </c>
      <c r="Q32" s="45"/>
      <c r="R32" s="54">
        <f>IF((AF17)&lt;=8,P1,P1+ROUND(INT(((AF17-8)*I1)),-1))</f>
        <v>1300</v>
      </c>
      <c r="S32" s="45"/>
      <c r="T32" s="54">
        <f>IF((AF19)&lt;=8,P1,P1+ROUND(INT(((AF19-8)*I1)),-1))</f>
        <v>1300</v>
      </c>
      <c r="U32" s="45"/>
      <c r="V32" s="54">
        <f>IF((AF21)&lt;=8,P1,P1+ROUND(INT(((AF21-8)*I1)),-1))</f>
        <v>1300</v>
      </c>
      <c r="W32" s="45"/>
      <c r="X32" s="54">
        <f>IF((AF23)&lt;=8,P1,P1+ROUND(INT(((AF23-8)*I1)),-1))</f>
        <v>1300</v>
      </c>
      <c r="Y32" s="45"/>
      <c r="Z32" s="54">
        <f>IF((AF25)&lt;=8,P1,P1+ROUND(INT(((AF25-8)*I1)),-1))</f>
        <v>1300</v>
      </c>
      <c r="AA32" s="45"/>
      <c r="AB32" s="57">
        <f>IF((AF27)&lt;=8,P1,P1+ROUND(INT(((AF27-8)*I1)),-1))</f>
        <v>1300</v>
      </c>
      <c r="AC32" s="45"/>
      <c r="AD32" s="54">
        <f>IF((AF29)&lt;=8,P1,P1+ROUND(INT(((AF29-8)*I1)),-1))</f>
        <v>1300</v>
      </c>
      <c r="AE32" s="45"/>
      <c r="AF32" s="465"/>
      <c r="AG32" s="466"/>
      <c r="AH32" s="693"/>
      <c r="AI32" s="693"/>
      <c r="AJ32" s="704"/>
      <c r="AK32" s="705"/>
      <c r="AL32" s="704"/>
      <c r="AM32" s="707"/>
      <c r="AN32" s="709"/>
      <c r="AO32" s="486"/>
      <c r="AP32" s="485"/>
      <c r="AQ32" s="488"/>
    </row>
    <row r="33" spans="1:43" s="12" customFormat="1" ht="27" hidden="1" customHeight="1">
      <c r="A33" s="461" t="str">
        <f>AH33</f>
        <v>봉강</v>
      </c>
      <c r="B33" s="104"/>
      <c r="C33" s="105">
        <f>MROUND(ROUNDDOWN(B34*0.8,-1),50)</f>
        <v>2500</v>
      </c>
      <c r="D33" s="46"/>
      <c r="E33" s="47">
        <f>C33-$S$1</f>
        <v>1450</v>
      </c>
      <c r="F33" s="25"/>
      <c r="G33" s="26">
        <f t="shared" ref="G33:Q35" si="36">ROUND(F34*0.8,-1)</f>
        <v>1680</v>
      </c>
      <c r="H33" s="25"/>
      <c r="I33" s="26">
        <f t="shared" si="36"/>
        <v>1580</v>
      </c>
      <c r="J33" s="25"/>
      <c r="K33" s="22">
        <f t="shared" si="36"/>
        <v>1510</v>
      </c>
      <c r="L33" s="25"/>
      <c r="M33" s="26">
        <f t="shared" si="36"/>
        <v>1270</v>
      </c>
      <c r="N33" s="25"/>
      <c r="O33" s="22">
        <f t="shared" si="36"/>
        <v>1190</v>
      </c>
      <c r="P33" s="25"/>
      <c r="Q33" s="22">
        <f t="shared" si="34"/>
        <v>1100</v>
      </c>
      <c r="R33" s="50"/>
      <c r="S33" s="44">
        <f t="shared" ref="S33:AA41" si="37">ROUND(R34*0.8,-1)</f>
        <v>1040</v>
      </c>
      <c r="T33" s="50"/>
      <c r="U33" s="44">
        <f t="shared" si="35"/>
        <v>1040</v>
      </c>
      <c r="V33" s="50"/>
      <c r="W33" s="44">
        <f t="shared" si="33"/>
        <v>1040</v>
      </c>
      <c r="X33" s="50"/>
      <c r="Y33" s="44">
        <f t="shared" si="31"/>
        <v>1040</v>
      </c>
      <c r="Z33" s="50"/>
      <c r="AA33" s="44">
        <f t="shared" si="29"/>
        <v>1040</v>
      </c>
      <c r="AB33" s="55"/>
      <c r="AC33" s="44">
        <f t="shared" si="27"/>
        <v>1040</v>
      </c>
      <c r="AD33" s="50"/>
      <c r="AE33" s="44">
        <f t="shared" si="25"/>
        <v>1040</v>
      </c>
      <c r="AF33" s="55"/>
      <c r="AG33" s="56">
        <f t="shared" si="23"/>
        <v>1040</v>
      </c>
      <c r="AH33" s="463" t="s">
        <v>5</v>
      </c>
      <c r="AI33" s="464"/>
      <c r="AJ33" s="693">
        <v>0.6</v>
      </c>
      <c r="AK33" s="693"/>
      <c r="AL33" s="694">
        <f>AJ33+AL35</f>
        <v>1.6</v>
      </c>
      <c r="AM33" s="698"/>
      <c r="AN33" s="700">
        <f>AL33+AN37</f>
        <v>1.6</v>
      </c>
      <c r="AO33" s="493"/>
      <c r="AP33" s="489">
        <f>AN33+AP39</f>
        <v>1.6</v>
      </c>
      <c r="AQ33" s="490"/>
    </row>
    <row r="34" spans="1:43" s="12" customFormat="1" ht="27" hidden="1" customHeight="1">
      <c r="A34" s="462"/>
      <c r="B34" s="106">
        <f>$P$1+MROUND(ROUNDDOWN(AH4*$I$1,-1),50)</f>
        <v>3150</v>
      </c>
      <c r="C34" s="107"/>
      <c r="D34" s="48">
        <f>B34-$P$1</f>
        <v>1850</v>
      </c>
      <c r="E34" s="49"/>
      <c r="F34" s="27">
        <f>IF((AH5)&lt;=8,P1,P1+ROUND(INT(((AH5-8)*I1)),-1))</f>
        <v>2100</v>
      </c>
      <c r="G34" s="28"/>
      <c r="H34" s="27">
        <f>IF((AH7)&lt;=8,P1,P1+ROUND(INT(((AH7-8)*I1)),-1))</f>
        <v>1970</v>
      </c>
      <c r="I34" s="28"/>
      <c r="J34" s="30">
        <f>IF((AH9)&lt;=8,P1,P1+ROUND(INT(((AH9-8)*I1)),-1))</f>
        <v>1890</v>
      </c>
      <c r="K34" s="24"/>
      <c r="L34" s="27">
        <f>IF((AH11)&lt;=8,P1,P1+ROUND(INT(((AH11-8)*I1)),-1))</f>
        <v>1590</v>
      </c>
      <c r="M34" s="28"/>
      <c r="N34" s="30">
        <f>IF((AH13)&lt;=8,P1,P1+ROUND(INT(((AH13-8)*I1)),-1))</f>
        <v>1490</v>
      </c>
      <c r="O34" s="24"/>
      <c r="P34" s="30">
        <f>IF((AH15)&lt;=8,P1,P1+ROUND(INT(((AH15-8)*I1)),-1))</f>
        <v>1380</v>
      </c>
      <c r="Q34" s="24"/>
      <c r="R34" s="54">
        <f>IF((AH17)&lt;=8,P1,P1+ROUND(INT(((AH17-8)*I1)),-1))</f>
        <v>1300</v>
      </c>
      <c r="S34" s="45"/>
      <c r="T34" s="54">
        <f>IF((AH19)&lt;=8,P1,P1+ROUND(INT(((AH19-8)*I1)),-1))</f>
        <v>1300</v>
      </c>
      <c r="U34" s="45"/>
      <c r="V34" s="54">
        <f>IF((AH21)&lt;=8,P1,P1+ROUND(INT(((AH21-8)*I1)),-1))</f>
        <v>1300</v>
      </c>
      <c r="W34" s="45"/>
      <c r="X34" s="54">
        <f>IF((AH23)&lt;=8,P1,P1+ROUND(INT(((AH23-8)*I1)),-1))</f>
        <v>1300</v>
      </c>
      <c r="Y34" s="45"/>
      <c r="Z34" s="54">
        <f>IF((AH25)&lt;=8,P1,P1+ROUND(INT(((AH25-8)*I1)),-1))</f>
        <v>1300</v>
      </c>
      <c r="AA34" s="45"/>
      <c r="AB34" s="57">
        <f>IF((AH27)&lt;=8,P1,P1+ROUND(INT(((AH27-8)*I1)),-1))</f>
        <v>1300</v>
      </c>
      <c r="AC34" s="45"/>
      <c r="AD34" s="54">
        <f>IF((AH29)&lt;=8,P1,P1+ROUND(INT(((AH29-8)*I1)),-1))</f>
        <v>1300</v>
      </c>
      <c r="AE34" s="45"/>
      <c r="AF34" s="57">
        <f>IF((AH31)&lt;=8,P1,P1+ROUND(INT(((AH31-8)*I1)),-1))</f>
        <v>1300</v>
      </c>
      <c r="AG34" s="58"/>
      <c r="AH34" s="465"/>
      <c r="AI34" s="466"/>
      <c r="AJ34" s="693"/>
      <c r="AK34" s="693"/>
      <c r="AL34" s="696"/>
      <c r="AM34" s="699"/>
      <c r="AN34" s="701"/>
      <c r="AO34" s="494"/>
      <c r="AP34" s="491"/>
      <c r="AQ34" s="492"/>
    </row>
    <row r="35" spans="1:43" s="12" customFormat="1" ht="27" hidden="1" customHeight="1">
      <c r="A35" s="461" t="str">
        <f>AJ35</f>
        <v>구만리</v>
      </c>
      <c r="B35" s="104"/>
      <c r="C35" s="105">
        <f>MROUND(ROUNDDOWN(B36*0.8,-1),50)</f>
        <v>2550</v>
      </c>
      <c r="D35" s="46"/>
      <c r="E35" s="47">
        <f>C35-$S$1</f>
        <v>1500</v>
      </c>
      <c r="F35" s="25"/>
      <c r="G35" s="26">
        <f t="shared" ref="G35:Q37" si="38">ROUND(F36*0.8,-1)</f>
        <v>1740</v>
      </c>
      <c r="H35" s="25"/>
      <c r="I35" s="26">
        <f t="shared" si="38"/>
        <v>1630</v>
      </c>
      <c r="J35" s="25"/>
      <c r="K35" s="22">
        <f t="shared" si="38"/>
        <v>1570</v>
      </c>
      <c r="L35" s="25"/>
      <c r="M35" s="26">
        <f t="shared" si="38"/>
        <v>1330</v>
      </c>
      <c r="N35" s="25"/>
      <c r="O35" s="22">
        <f t="shared" si="38"/>
        <v>1250</v>
      </c>
      <c r="P35" s="25"/>
      <c r="Q35" s="22">
        <f t="shared" si="36"/>
        <v>1160</v>
      </c>
      <c r="R35" s="50"/>
      <c r="S35" s="44">
        <f t="shared" ref="S35:Y41" si="39">ROUND(R36*0.8,-1)</f>
        <v>1040</v>
      </c>
      <c r="T35" s="50"/>
      <c r="U35" s="44">
        <f t="shared" si="37"/>
        <v>1040</v>
      </c>
      <c r="V35" s="50"/>
      <c r="W35" s="44">
        <f t="shared" si="35"/>
        <v>1040</v>
      </c>
      <c r="X35" s="50"/>
      <c r="Y35" s="44">
        <f t="shared" si="33"/>
        <v>1040</v>
      </c>
      <c r="Z35" s="50"/>
      <c r="AA35" s="44">
        <f t="shared" si="31"/>
        <v>1040</v>
      </c>
      <c r="AB35" s="55"/>
      <c r="AC35" s="44">
        <f t="shared" si="29"/>
        <v>1040</v>
      </c>
      <c r="AD35" s="50"/>
      <c r="AE35" s="44">
        <f t="shared" si="27"/>
        <v>1040</v>
      </c>
      <c r="AF35" s="50"/>
      <c r="AG35" s="44">
        <f t="shared" si="25"/>
        <v>1040</v>
      </c>
      <c r="AH35" s="50"/>
      <c r="AI35" s="44">
        <f t="shared" ref="AI35:AO41" si="40">ROUND(AH36*0.8,-1)</f>
        <v>1040</v>
      </c>
      <c r="AJ35" s="479" t="s">
        <v>4</v>
      </c>
      <c r="AK35" s="480"/>
      <c r="AL35" s="467">
        <v>1</v>
      </c>
      <c r="AM35" s="468"/>
      <c r="AN35" s="708">
        <f>AL35+AN37</f>
        <v>1</v>
      </c>
      <c r="AO35" s="484"/>
      <c r="AP35" s="483">
        <f>AN35+AP39</f>
        <v>1</v>
      </c>
      <c r="AQ35" s="487"/>
    </row>
    <row r="36" spans="1:43" s="12" customFormat="1" ht="27" hidden="1" customHeight="1">
      <c r="A36" s="462"/>
      <c r="B36" s="106">
        <f>$P$1+MROUND(ROUNDDOWN(AJ4*$I$1,-1),50)</f>
        <v>3200</v>
      </c>
      <c r="C36" s="107"/>
      <c r="D36" s="48">
        <f>B36-$P$1</f>
        <v>1900</v>
      </c>
      <c r="E36" s="49"/>
      <c r="F36" s="27">
        <f>IF((AJ5)&lt;=8,P1,P1+ROUND(INT(((AJ5-8)*I1)),-1))</f>
        <v>2170</v>
      </c>
      <c r="G36" s="28"/>
      <c r="H36" s="27">
        <f>IF((AJ7)&lt;=8,P1,P1+ROUND(INT(((AJ7-8)*I1)),-1))</f>
        <v>2040</v>
      </c>
      <c r="I36" s="28"/>
      <c r="J36" s="30">
        <f>IF((AJ9)&lt;=8,P1,P1+ROUND(INT(((AJ9-8)*I1)),-1))</f>
        <v>1960</v>
      </c>
      <c r="K36" s="24"/>
      <c r="L36" s="27">
        <f>IF((AJ11)&lt;=8,P1,P1+ROUND(INT(((AJ11-8)*I1)),-1))</f>
        <v>1660</v>
      </c>
      <c r="M36" s="28"/>
      <c r="N36" s="30">
        <f>IF((AJ13)&lt;=8,P1,P1+ROUND(INT(((AJ13-8)*I1)),-1))</f>
        <v>1560</v>
      </c>
      <c r="O36" s="24"/>
      <c r="P36" s="30">
        <f>IF((AJ15)&lt;=8,P1,P1+ROUND(INT(((AJ15-8)*I1)),-1))</f>
        <v>1450</v>
      </c>
      <c r="Q36" s="24"/>
      <c r="R36" s="54">
        <f>IF((AJ17)&lt;=8,P1,P1+ROUND(INT(((AJ17-8)*I1)),-1))</f>
        <v>1300</v>
      </c>
      <c r="S36" s="45"/>
      <c r="T36" s="54">
        <f>IF((AJ19)&lt;=8,P1,P1+ROUND(INT(((AJ19-8)*I1)),-1))</f>
        <v>1300</v>
      </c>
      <c r="U36" s="45"/>
      <c r="V36" s="54">
        <f>IF((AJ21)&lt;=8,P1,P1+ROUND(INT(((AJ21-8)*I1)),-1))</f>
        <v>1300</v>
      </c>
      <c r="W36" s="45"/>
      <c r="X36" s="54">
        <f>IF((AJ23)&lt;=8,P1,P1+ROUND(INT(((AJ23-8)*I1)),-1))</f>
        <v>1300</v>
      </c>
      <c r="Y36" s="45"/>
      <c r="Z36" s="54">
        <f>IF((AJ25)&lt;=8,P1,P1+ROUND(INT(((AJ25-8)*I1)),-1))</f>
        <v>1300</v>
      </c>
      <c r="AA36" s="45"/>
      <c r="AB36" s="57">
        <f>IF((AJ27)&lt;=8,P1,P1+ROUND(INT(((AJ27-8)*I1)),-1))</f>
        <v>1300</v>
      </c>
      <c r="AC36" s="45"/>
      <c r="AD36" s="54">
        <f>IF((AJ29)&lt;=8,P1,P1+ROUND(INT(((AJ29-8)*I1)),-1))</f>
        <v>1300</v>
      </c>
      <c r="AE36" s="45"/>
      <c r="AF36" s="54">
        <f>IF((AJ31)&lt;=8,P1,P1+ROUND(INT(((AJ31-8)*I1)),-1))</f>
        <v>1300</v>
      </c>
      <c r="AG36" s="45"/>
      <c r="AH36" s="54">
        <f>IF((AJ33)&lt;=8,P1,P1+ROUND(INT(((AJ33-8)*I1)),-1))</f>
        <v>1300</v>
      </c>
      <c r="AI36" s="45"/>
      <c r="AJ36" s="481"/>
      <c r="AK36" s="482"/>
      <c r="AL36" s="467"/>
      <c r="AM36" s="468"/>
      <c r="AN36" s="709"/>
      <c r="AO36" s="486"/>
      <c r="AP36" s="485"/>
      <c r="AQ36" s="488"/>
    </row>
    <row r="37" spans="1:43" s="12" customFormat="1" ht="27" hidden="1" customHeight="1">
      <c r="A37" s="461" t="str">
        <f>AL37</f>
        <v>완주군청</v>
      </c>
      <c r="B37" s="104"/>
      <c r="C37" s="105">
        <f>MROUND(ROUNDDOWN(B38*0.8,-1),50)</f>
        <v>2700</v>
      </c>
      <c r="D37" s="46"/>
      <c r="E37" s="47">
        <f>C37-$S$1</f>
        <v>1650</v>
      </c>
      <c r="F37" s="25"/>
      <c r="G37" s="26">
        <f t="shared" ref="G37:Q39" si="41">ROUND(F38*0.8,-1)</f>
        <v>1830</v>
      </c>
      <c r="H37" s="25"/>
      <c r="I37" s="26">
        <f t="shared" si="41"/>
        <v>1730</v>
      </c>
      <c r="J37" s="25"/>
      <c r="K37" s="22">
        <f t="shared" si="41"/>
        <v>1660</v>
      </c>
      <c r="L37" s="25"/>
      <c r="M37" s="26">
        <f t="shared" si="41"/>
        <v>1420</v>
      </c>
      <c r="N37" s="25"/>
      <c r="O37" s="22">
        <f t="shared" si="41"/>
        <v>1340</v>
      </c>
      <c r="P37" s="25"/>
      <c r="Q37" s="22">
        <f t="shared" si="38"/>
        <v>1260</v>
      </c>
      <c r="R37" s="25"/>
      <c r="S37" s="22">
        <f t="shared" ref="S37:W41" si="42">ROUND(R38*0.8,-1)</f>
        <v>1140</v>
      </c>
      <c r="T37" s="50"/>
      <c r="U37" s="44">
        <f t="shared" si="39"/>
        <v>1040</v>
      </c>
      <c r="V37" s="50"/>
      <c r="W37" s="44">
        <f t="shared" si="37"/>
        <v>1040</v>
      </c>
      <c r="X37" s="50"/>
      <c r="Y37" s="44">
        <f t="shared" si="35"/>
        <v>1040</v>
      </c>
      <c r="Z37" s="50"/>
      <c r="AA37" s="44">
        <f t="shared" si="33"/>
        <v>1040</v>
      </c>
      <c r="AB37" s="55"/>
      <c r="AC37" s="44">
        <f t="shared" si="31"/>
        <v>1040</v>
      </c>
      <c r="AD37" s="50"/>
      <c r="AE37" s="44">
        <f t="shared" si="29"/>
        <v>1040</v>
      </c>
      <c r="AF37" s="50"/>
      <c r="AG37" s="44">
        <f t="shared" si="27"/>
        <v>1040</v>
      </c>
      <c r="AH37" s="50"/>
      <c r="AI37" s="44">
        <f t="shared" ref="AI37:AM41" si="43">ROUND(AH38*0.8,-1)</f>
        <v>1040</v>
      </c>
      <c r="AJ37" s="50"/>
      <c r="AK37" s="44">
        <f t="shared" si="40"/>
        <v>1040</v>
      </c>
      <c r="AL37" s="463" t="s">
        <v>69</v>
      </c>
      <c r="AM37" s="470"/>
      <c r="AN37" s="504"/>
      <c r="AO37" s="467"/>
      <c r="AP37" s="489">
        <f>AN37+AP39</f>
        <v>0</v>
      </c>
      <c r="AQ37" s="490"/>
    </row>
    <row r="38" spans="1:43" s="12" customFormat="1" ht="27" hidden="1" customHeight="1">
      <c r="A38" s="469"/>
      <c r="B38" s="106">
        <f>$P$1+MROUND(ROUNDDOWN(AL4*$I$1,-1),50)</f>
        <v>3350</v>
      </c>
      <c r="C38" s="107"/>
      <c r="D38" s="64">
        <f>B38-$P$1</f>
        <v>2050</v>
      </c>
      <c r="E38" s="65"/>
      <c r="F38" s="37">
        <f>IF((AL5)&lt;=8,P1,P1+ROUND(INT(((AL5-8)*I1)),-1))</f>
        <v>2290</v>
      </c>
      <c r="G38" s="38"/>
      <c r="H38" s="37">
        <f>IF((AL7)&lt;=8,P1,P1+ROUND(INT(((AL7-8)*I1)),-1))</f>
        <v>2160</v>
      </c>
      <c r="I38" s="38"/>
      <c r="J38" s="39">
        <f>IF((AL9)&lt;=8,P1,P1+ROUND(INT(((AL9-8)*I1)),-1))</f>
        <v>2080</v>
      </c>
      <c r="K38" s="36"/>
      <c r="L38" s="37">
        <f>IF((AL11)&lt;=8,P1,P1+ROUND(INT(((AL11-8)*I1)),-1))</f>
        <v>1780</v>
      </c>
      <c r="M38" s="38"/>
      <c r="N38" s="39">
        <f>IF((AL13)&lt;=8,P1,P1+ROUND(INT(((AL13-8)*I1)),-1))</f>
        <v>1670</v>
      </c>
      <c r="O38" s="36"/>
      <c r="P38" s="39">
        <f>IF((AL15)&lt;=8,P1,P1+ROUND(INT(((AL15-8)*I1)),-1))</f>
        <v>1570</v>
      </c>
      <c r="Q38" s="36"/>
      <c r="R38" s="39">
        <f>IF((AL17)&lt;=8,P1,P1+ROUND(INT(((AL17-8)*I1)),-1))</f>
        <v>1420</v>
      </c>
      <c r="S38" s="36"/>
      <c r="T38" s="67">
        <f>IF((AL19)&lt;=8,P1,P1+ROUND(INT(((AL19-8)*I1)),-1))</f>
        <v>1300</v>
      </c>
      <c r="U38" s="68"/>
      <c r="V38" s="67">
        <f>IF((AL21)&lt;=8,P1,P1+ROUND(INT(((AL21-8)*I1)),-1))</f>
        <v>1300</v>
      </c>
      <c r="W38" s="68"/>
      <c r="X38" s="67">
        <f>IF((AL23)&lt;=8,P1,P1+ROUND(INT(((AL23-8)*I1)),-1))</f>
        <v>1300</v>
      </c>
      <c r="Y38" s="68"/>
      <c r="Z38" s="67">
        <f>IF((AL25)&lt;=8,P1,P1+ROUND(INT(((AL25-8)*I1)),-1))</f>
        <v>1300</v>
      </c>
      <c r="AA38" s="68"/>
      <c r="AB38" s="72">
        <f>IF((AL27)&lt;=8,P1,P1+ROUND(INT(((AL27-8)*I1)),-1))</f>
        <v>1300</v>
      </c>
      <c r="AC38" s="68"/>
      <c r="AD38" s="67">
        <f>IF((AL29)&lt;=8,P1,P1+ROUND(INT(((AL29-8)*I1)),-1))</f>
        <v>1300</v>
      </c>
      <c r="AE38" s="68"/>
      <c r="AF38" s="67">
        <f>IF((AL31)&lt;=8,P1,P1+ROUND(INT(((AL31-8)*I1)),-1))</f>
        <v>1300</v>
      </c>
      <c r="AG38" s="68"/>
      <c r="AH38" s="67">
        <f>IF((AL33)&lt;=8,P1,P1+ROUND(INT(((AL33-8)*I1)),-1))</f>
        <v>1300</v>
      </c>
      <c r="AI38" s="68"/>
      <c r="AJ38" s="67">
        <f>IF((AL35)&lt;=8,P1,P1+ROUND(INT(((AL35-8)*I1)),-1))</f>
        <v>1300</v>
      </c>
      <c r="AK38" s="68"/>
      <c r="AL38" s="471"/>
      <c r="AM38" s="472"/>
      <c r="AN38" s="504"/>
      <c r="AO38" s="467"/>
      <c r="AP38" s="491"/>
      <c r="AQ38" s="492"/>
    </row>
    <row r="39" spans="1:43" s="12" customFormat="1" ht="27" hidden="1" customHeight="1">
      <c r="A39" s="497" t="str">
        <f>AN39</f>
        <v>비봉</v>
      </c>
      <c r="B39" s="104"/>
      <c r="C39" s="105">
        <f>MROUND(ROUNDDOWN(B40*0.8,-1),50)</f>
        <v>2700</v>
      </c>
      <c r="D39" s="70"/>
      <c r="E39" s="71">
        <f>C39-$S$1</f>
        <v>1650</v>
      </c>
      <c r="F39" s="34"/>
      <c r="G39" s="35">
        <f t="shared" ref="G39:Q41" si="44">ROUND(F40*0.8,-1)</f>
        <v>1830</v>
      </c>
      <c r="H39" s="34"/>
      <c r="I39" s="35">
        <f t="shared" si="44"/>
        <v>1730</v>
      </c>
      <c r="J39" s="34"/>
      <c r="K39" s="33">
        <f t="shared" si="44"/>
        <v>1660</v>
      </c>
      <c r="L39" s="34"/>
      <c r="M39" s="35">
        <f t="shared" si="44"/>
        <v>1420</v>
      </c>
      <c r="N39" s="34"/>
      <c r="O39" s="33">
        <f t="shared" si="44"/>
        <v>1340</v>
      </c>
      <c r="P39" s="34"/>
      <c r="Q39" s="33">
        <f t="shared" si="41"/>
        <v>1260</v>
      </c>
      <c r="R39" s="34"/>
      <c r="S39" s="33">
        <f t="shared" ref="S39:U41" si="45">ROUND(R40*0.8,-1)</f>
        <v>1140</v>
      </c>
      <c r="T39" s="34"/>
      <c r="U39" s="33">
        <f t="shared" si="42"/>
        <v>1040</v>
      </c>
      <c r="V39" s="34"/>
      <c r="W39" s="33">
        <f t="shared" si="39"/>
        <v>1040</v>
      </c>
      <c r="X39" s="34"/>
      <c r="Y39" s="33">
        <f t="shared" si="37"/>
        <v>1040</v>
      </c>
      <c r="Z39" s="34"/>
      <c r="AA39" s="33">
        <f t="shared" si="35"/>
        <v>1040</v>
      </c>
      <c r="AB39" s="63"/>
      <c r="AC39" s="33">
        <f t="shared" si="33"/>
        <v>1040</v>
      </c>
      <c r="AD39" s="34"/>
      <c r="AE39" s="33">
        <f t="shared" si="31"/>
        <v>1040</v>
      </c>
      <c r="AF39" s="34"/>
      <c r="AG39" s="33">
        <f t="shared" si="29"/>
        <v>1040</v>
      </c>
      <c r="AH39" s="34"/>
      <c r="AI39" s="33">
        <f t="shared" ref="AI39:AK41" si="46">ROUND(AH40*0.8,-1)</f>
        <v>1040</v>
      </c>
      <c r="AJ39" s="34"/>
      <c r="AK39" s="33">
        <f t="shared" si="43"/>
        <v>1040</v>
      </c>
      <c r="AL39" s="63"/>
      <c r="AM39" s="62">
        <f t="shared" si="40"/>
        <v>1040</v>
      </c>
      <c r="AN39" s="463" t="s">
        <v>17</v>
      </c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3350</v>
      </c>
      <c r="C40" s="107"/>
      <c r="D40" s="48">
        <f>B40-$P$1</f>
        <v>2050</v>
      </c>
      <c r="E40" s="49"/>
      <c r="F40" s="27">
        <f>IF((AN5)&lt;=8,P1,P1+ROUND(INT(((AN5-8)*I1)),-1))</f>
        <v>2290</v>
      </c>
      <c r="G40" s="28"/>
      <c r="H40" s="27">
        <f>IF((AN7)&lt;=8,P1,P1+ROUND(INT(((AN7-8)*I1)),-1))</f>
        <v>2160</v>
      </c>
      <c r="I40" s="28"/>
      <c r="J40" s="30">
        <f>IF((AN9)&lt;=8,P1,P1+ROUND(INT(((AN9-8)*I1)),-1))</f>
        <v>2080</v>
      </c>
      <c r="K40" s="24"/>
      <c r="L40" s="27">
        <f>IF((AN11)&lt;=8,P1,P1+ROUND(INT(((AN11-8)*I1)),-1))</f>
        <v>1780</v>
      </c>
      <c r="M40" s="28"/>
      <c r="N40" s="30">
        <f>IF((AN13)&lt;=8,P1,P1+ROUND(INT(((AN13-8)*I1)),-1))</f>
        <v>1670</v>
      </c>
      <c r="O40" s="24"/>
      <c r="P40" s="30">
        <f>IF((AN15)&lt;=8,P1,P1+ROUND(INT(((AN15-8)*I1)),-1))</f>
        <v>1570</v>
      </c>
      <c r="Q40" s="24"/>
      <c r="R40" s="30">
        <f>IF((AN17)&lt;=8,P1,P1+ROUND(INT(((AN17-8)*I1)),-1))</f>
        <v>1420</v>
      </c>
      <c r="S40" s="24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30">
        <f>IF((AN23)&lt;=8,P1,P1+ROUND(INT(((AN23-8)*I1)),-1))</f>
        <v>1300</v>
      </c>
      <c r="Y40" s="24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 t="str">
        <f>AP41</f>
        <v>백제대</v>
      </c>
      <c r="B41" s="104"/>
      <c r="C41" s="105">
        <f>MROUND(ROUNDDOWN(B42*0.8,-1),50)</f>
        <v>2700</v>
      </c>
      <c r="D41" s="46"/>
      <c r="E41" s="47">
        <f>C41-$S$1</f>
        <v>1650</v>
      </c>
      <c r="F41" s="25"/>
      <c r="G41" s="26">
        <f t="shared" ref="G41:O41" si="47">ROUND(F42*0.8,-1)</f>
        <v>1830</v>
      </c>
      <c r="H41" s="25"/>
      <c r="I41" s="26">
        <f t="shared" si="47"/>
        <v>1730</v>
      </c>
      <c r="J41" s="25"/>
      <c r="K41" s="22">
        <f t="shared" si="47"/>
        <v>1660</v>
      </c>
      <c r="L41" s="25"/>
      <c r="M41" s="26">
        <f t="shared" si="47"/>
        <v>1420</v>
      </c>
      <c r="N41" s="25"/>
      <c r="O41" s="22">
        <f t="shared" si="47"/>
        <v>1340</v>
      </c>
      <c r="P41" s="25"/>
      <c r="Q41" s="22">
        <f t="shared" si="44"/>
        <v>1260</v>
      </c>
      <c r="R41" s="25"/>
      <c r="S41" s="22">
        <f t="shared" ref="S41" si="48">ROUND(R42*0.8,-1)</f>
        <v>1140</v>
      </c>
      <c r="T41" s="25"/>
      <c r="U41" s="22">
        <f t="shared" si="45"/>
        <v>1040</v>
      </c>
      <c r="V41" s="25"/>
      <c r="W41" s="22">
        <f t="shared" si="42"/>
        <v>1040</v>
      </c>
      <c r="X41" s="25"/>
      <c r="Y41" s="22">
        <f t="shared" si="39"/>
        <v>1040</v>
      </c>
      <c r="Z41" s="25"/>
      <c r="AA41" s="22">
        <f t="shared" si="37"/>
        <v>1040</v>
      </c>
      <c r="AB41" s="14"/>
      <c r="AC41" s="22">
        <f t="shared" si="35"/>
        <v>1040</v>
      </c>
      <c r="AD41" s="25"/>
      <c r="AE41" s="22">
        <f t="shared" si="33"/>
        <v>1040</v>
      </c>
      <c r="AF41" s="25"/>
      <c r="AG41" s="22">
        <f t="shared" si="31"/>
        <v>1040</v>
      </c>
      <c r="AH41" s="25"/>
      <c r="AI41" s="22">
        <f t="shared" ref="AI41" si="49">ROUND(AH42*0.8,-1)</f>
        <v>1040</v>
      </c>
      <c r="AJ41" s="25"/>
      <c r="AK41" s="22">
        <f t="shared" si="46"/>
        <v>1040</v>
      </c>
      <c r="AL41" s="14"/>
      <c r="AM41" s="11">
        <f t="shared" si="43"/>
        <v>1040</v>
      </c>
      <c r="AN41" s="14"/>
      <c r="AO41" s="11">
        <f t="shared" si="40"/>
        <v>1040</v>
      </c>
      <c r="AP41" s="463" t="s">
        <v>16</v>
      </c>
      <c r="AQ41" s="470"/>
    </row>
    <row r="42" spans="1:43" s="12" customFormat="1" ht="27" hidden="1" customHeight="1">
      <c r="A42" s="469"/>
      <c r="B42" s="106">
        <f>$P$1+MROUND(ROUNDDOWN(AP4*$I$1,-1),50)</f>
        <v>3350</v>
      </c>
      <c r="C42" s="107"/>
      <c r="D42" s="64">
        <f>B42-$P$1</f>
        <v>2050</v>
      </c>
      <c r="E42" s="65"/>
      <c r="F42" s="37">
        <f>IF((AP5)&lt;=8,P1,P1+ROUND(INT(((AP5-8)*I1)),-1))</f>
        <v>2290</v>
      </c>
      <c r="G42" s="38"/>
      <c r="H42" s="37">
        <f>IF((AP7)&lt;=8,P1,P1+ROUND(INT(((AP7-8)*I1)),-1))</f>
        <v>2160</v>
      </c>
      <c r="I42" s="38"/>
      <c r="J42" s="39">
        <f>IF((AP9)&lt;=8,P1,P1+ROUND(INT(((AP9-8)*I1)),-1))</f>
        <v>2080</v>
      </c>
      <c r="K42" s="36"/>
      <c r="L42" s="37">
        <f>IF((AP11)&lt;=8,P1,P1+ROUND(INT(((AP11-8)*I1)),-1))</f>
        <v>1780</v>
      </c>
      <c r="M42" s="38"/>
      <c r="N42" s="39">
        <f>IF((AP13)&lt;=8,P1,P1+ROUND(INT(((AP13-8)*I1)),-1))</f>
        <v>1670</v>
      </c>
      <c r="O42" s="36"/>
      <c r="P42" s="39">
        <f>IF((AP15)&lt;=8,P1,P1+ROUND(INT(((AP15-8)*I1)),-1))</f>
        <v>1570</v>
      </c>
      <c r="Q42" s="36"/>
      <c r="R42" s="39">
        <f>IF((AP17)&lt;=8,P1,P1+ROUND(INT(((AP17-8)*I1)),-1))</f>
        <v>1420</v>
      </c>
      <c r="S42" s="36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39">
        <f>IF((AP23)&lt;=8,P1,P1+ROUND(INT(((AP23-8)*I1)),-1))</f>
        <v>1300</v>
      </c>
      <c r="Y42" s="36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27" hidden="1" customHeight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hidden="1" customHeight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18" hidden="1" customHeight="1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hidden="1" customHeight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hidden="1" customHeight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idden="1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idden="1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idden="1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idden="1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idden="1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hidden="1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hidden="1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</sheetData>
  <mergeCells count="253">
    <mergeCell ref="AP9:AQ10"/>
    <mergeCell ref="AB11:AC12"/>
    <mergeCell ref="AF15:AG16"/>
    <mergeCell ref="AJ19:AK20"/>
    <mergeCell ref="AL19:AM20"/>
    <mergeCell ref="AN19:AO20"/>
    <mergeCell ref="AB4:AC4"/>
    <mergeCell ref="AD4:AE4"/>
    <mergeCell ref="AF4:AG4"/>
    <mergeCell ref="AH4:AI4"/>
    <mergeCell ref="AL5:AM6"/>
    <mergeCell ref="AN5:AO6"/>
    <mergeCell ref="AP5:AQ6"/>
    <mergeCell ref="AP7:AQ8"/>
    <mergeCell ref="AB9:AC10"/>
    <mergeCell ref="AD9:AE10"/>
    <mergeCell ref="AF9:AG10"/>
    <mergeCell ref="AH9:AI10"/>
    <mergeCell ref="AN4:AO4"/>
    <mergeCell ref="AP4:AQ4"/>
    <mergeCell ref="AP11:AQ12"/>
    <mergeCell ref="AJ4:AK4"/>
    <mergeCell ref="AL4:AM4"/>
    <mergeCell ref="AF5:AG6"/>
    <mergeCell ref="B2:AQ2"/>
    <mergeCell ref="B3:E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F3:K3"/>
    <mergeCell ref="L5:M6"/>
    <mergeCell ref="N5:O6"/>
    <mergeCell ref="P5:Q6"/>
    <mergeCell ref="R5:S6"/>
    <mergeCell ref="T5:U6"/>
    <mergeCell ref="L4:M4"/>
    <mergeCell ref="N4:O4"/>
    <mergeCell ref="P4:Q4"/>
    <mergeCell ref="R4:S4"/>
    <mergeCell ref="T4:U4"/>
    <mergeCell ref="A4:C4"/>
    <mergeCell ref="D4:E4"/>
    <mergeCell ref="F4:G4"/>
    <mergeCell ref="H4:I4"/>
    <mergeCell ref="J4:K4"/>
    <mergeCell ref="A5:A6"/>
    <mergeCell ref="F5:G6"/>
    <mergeCell ref="H5:I6"/>
    <mergeCell ref="J5:K6"/>
    <mergeCell ref="V4:W4"/>
    <mergeCell ref="X4:Y4"/>
    <mergeCell ref="Z4:AA4"/>
    <mergeCell ref="Z9:AA10"/>
    <mergeCell ref="V5:W6"/>
    <mergeCell ref="X5:Y6"/>
    <mergeCell ref="Z5:AA6"/>
    <mergeCell ref="AB5:AC6"/>
    <mergeCell ref="AD5:AE6"/>
    <mergeCell ref="AH5:AI6"/>
    <mergeCell ref="AJ5:AK6"/>
    <mergeCell ref="AJ9:AK10"/>
    <mergeCell ref="AL9:AM10"/>
    <mergeCell ref="AN9:AO10"/>
    <mergeCell ref="A7:A8"/>
    <mergeCell ref="H7:I8"/>
    <mergeCell ref="J7:K8"/>
    <mergeCell ref="L7:M8"/>
    <mergeCell ref="N7:O8"/>
    <mergeCell ref="P7: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R7:S8"/>
    <mergeCell ref="T7:U8"/>
    <mergeCell ref="V7:W8"/>
    <mergeCell ref="AD7:AE8"/>
    <mergeCell ref="AF7:AG8"/>
    <mergeCell ref="AH7:AI8"/>
    <mergeCell ref="AJ7:AK8"/>
    <mergeCell ref="AL7:AM8"/>
    <mergeCell ref="AN7:AO8"/>
    <mergeCell ref="X7:Y8"/>
    <mergeCell ref="Z7:AA8"/>
    <mergeCell ref="AB7:AC8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X11:Y12"/>
    <mergeCell ref="Z11:AA12"/>
    <mergeCell ref="AN11:AO12"/>
    <mergeCell ref="AD15:AE16"/>
    <mergeCell ref="AD11:AE12"/>
    <mergeCell ref="AF11:AG12"/>
    <mergeCell ref="AH11:AI12"/>
    <mergeCell ref="AJ11:AK12"/>
    <mergeCell ref="AL11:AM12"/>
    <mergeCell ref="AH15:AI16"/>
    <mergeCell ref="AJ15:AK16"/>
    <mergeCell ref="AL15:AM16"/>
    <mergeCell ref="AD13:AE14"/>
    <mergeCell ref="AF13:AG14"/>
    <mergeCell ref="AH13:AI14"/>
    <mergeCell ref="AJ13:AK14"/>
    <mergeCell ref="AL13:AM14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X15:Y16"/>
    <mergeCell ref="Z15:AA16"/>
    <mergeCell ref="AB15:AC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3:AQ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25:AQ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N23:AO24"/>
    <mergeCell ref="AN31:AO32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P1:Q1"/>
    <mergeCell ref="I1:K1"/>
    <mergeCell ref="S1:T1"/>
    <mergeCell ref="X1:Y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T74"/>
  <sheetViews>
    <sheetView view="pageBreakPreview" zoomScale="60" zoomScaleNormal="100" workbookViewId="0">
      <selection activeCell="B3" sqref="B3:E3"/>
    </sheetView>
  </sheetViews>
  <sheetFormatPr defaultColWidth="3" defaultRowHeight="16.5"/>
  <cols>
    <col min="1" max="1" width="15.875" style="2" customWidth="1"/>
    <col min="2" max="5" width="8.125" style="2" customWidth="1"/>
    <col min="6" max="15" width="8.125" style="1" customWidth="1"/>
    <col min="16" max="43" width="8.125" style="1" hidden="1" customWidth="1"/>
    <col min="44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f>[1]기본요금!C5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[1]기본요금!C8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34.5" thickBot="1">
      <c r="B2" s="739" t="s">
        <v>319</v>
      </c>
      <c r="C2" s="739"/>
      <c r="D2" s="739"/>
      <c r="E2" s="739"/>
      <c r="F2" s="739"/>
      <c r="G2" s="739"/>
      <c r="H2" s="739"/>
      <c r="I2" s="739"/>
      <c r="J2" s="739"/>
      <c r="K2" s="739"/>
      <c r="L2" s="739"/>
      <c r="M2" s="739"/>
      <c r="N2" s="739"/>
      <c r="O2" s="739"/>
      <c r="P2" s="739"/>
      <c r="Q2" s="739"/>
      <c r="R2" s="739"/>
      <c r="S2" s="739"/>
      <c r="T2" s="739"/>
      <c r="U2" s="739"/>
      <c r="V2" s="739"/>
      <c r="W2" s="739"/>
      <c r="X2" s="739"/>
      <c r="Y2" s="739"/>
      <c r="Z2" s="739"/>
      <c r="AA2" s="739"/>
      <c r="AB2" s="739"/>
      <c r="AC2" s="739"/>
      <c r="AD2" s="739"/>
      <c r="AE2" s="739"/>
      <c r="AF2" s="739"/>
      <c r="AG2" s="739"/>
      <c r="AH2" s="739"/>
      <c r="AI2" s="739"/>
      <c r="AJ2" s="739"/>
      <c r="AK2" s="739"/>
      <c r="AL2" s="739"/>
      <c r="AM2" s="739"/>
      <c r="AN2" s="739"/>
      <c r="AO2" s="739"/>
      <c r="AP2" s="739"/>
      <c r="AQ2" s="739"/>
    </row>
    <row r="3" spans="1:46" s="198" customFormat="1" ht="51.75" customHeight="1">
      <c r="A3" s="177" t="s">
        <v>48</v>
      </c>
      <c r="B3" s="594" t="s">
        <v>267</v>
      </c>
      <c r="C3" s="474"/>
      <c r="D3" s="474"/>
      <c r="E3" s="595"/>
      <c r="F3" s="473" t="s">
        <v>268</v>
      </c>
      <c r="G3" s="474"/>
      <c r="H3" s="474"/>
      <c r="I3" s="474"/>
      <c r="J3" s="474"/>
      <c r="K3" s="474"/>
      <c r="L3" s="474"/>
      <c r="M3" s="474"/>
      <c r="N3" s="474"/>
      <c r="O3" s="475"/>
      <c r="P3" s="595" t="e">
        <f t="shared" ref="P3" si="0">$B$3+P4</f>
        <v>#VALUE!</v>
      </c>
      <c r="Q3" s="592"/>
      <c r="R3" s="592" t="e">
        <f t="shared" ref="R3" si="1">$B$3+R4</f>
        <v>#VALUE!</v>
      </c>
      <c r="S3" s="592"/>
      <c r="T3" s="592" t="e">
        <f t="shared" ref="T3" si="2">$B$3+T4</f>
        <v>#VALUE!</v>
      </c>
      <c r="U3" s="592"/>
      <c r="V3" s="592" t="e">
        <f t="shared" ref="V3" si="3">$B$3+V4</f>
        <v>#VALUE!</v>
      </c>
      <c r="W3" s="592"/>
      <c r="X3" s="592" t="e">
        <f t="shared" ref="X3" si="4">$B$3+X4</f>
        <v>#VALUE!</v>
      </c>
      <c r="Y3" s="592"/>
      <c r="Z3" s="592" t="e">
        <f t="shared" ref="Z3" si="5">$B$3+Z4</f>
        <v>#VALUE!</v>
      </c>
      <c r="AA3" s="592"/>
      <c r="AB3" s="592" t="e">
        <f t="shared" ref="AB3" si="6">$B$3+AB4</f>
        <v>#VALUE!</v>
      </c>
      <c r="AC3" s="592"/>
      <c r="AD3" s="592" t="e">
        <f t="shared" ref="AD3" si="7">$B$3+AD4</f>
        <v>#VALUE!</v>
      </c>
      <c r="AE3" s="592"/>
      <c r="AF3" s="592" t="e">
        <f t="shared" ref="AF3" si="8">$B$3+AF4</f>
        <v>#VALUE!</v>
      </c>
      <c r="AG3" s="592"/>
      <c r="AH3" s="592" t="e">
        <f t="shared" ref="AH3" si="9">$B$3+AH4</f>
        <v>#VALUE!</v>
      </c>
      <c r="AI3" s="592"/>
      <c r="AJ3" s="592" t="e">
        <f t="shared" ref="AJ3" si="10">$B$3+AJ4</f>
        <v>#VALUE!</v>
      </c>
      <c r="AK3" s="592"/>
      <c r="AL3" s="592" t="e">
        <f t="shared" ref="AL3" si="11">$B$3+AL4</f>
        <v>#VALUE!</v>
      </c>
      <c r="AM3" s="592"/>
      <c r="AN3" s="592" t="e">
        <f t="shared" ref="AN3" si="12">$B$3+AN4</f>
        <v>#VALUE!</v>
      </c>
      <c r="AO3" s="592"/>
      <c r="AP3" s="592" t="e">
        <f t="shared" ref="AP3" si="13">$B$3+AP4</f>
        <v>#VALUE!</v>
      </c>
      <c r="AQ3" s="593"/>
    </row>
    <row r="4" spans="1:46" s="139" customFormat="1" ht="51.75" customHeight="1">
      <c r="A4" s="597" t="s">
        <v>231</v>
      </c>
      <c r="B4" s="598"/>
      <c r="C4" s="598"/>
      <c r="D4" s="599" t="s">
        <v>49</v>
      </c>
      <c r="E4" s="600"/>
      <c r="F4" s="601">
        <v>1.1000000000000001</v>
      </c>
      <c r="G4" s="601"/>
      <c r="H4" s="586">
        <f>F4+H5</f>
        <v>2.2000000000000002</v>
      </c>
      <c r="I4" s="586"/>
      <c r="J4" s="586">
        <f>H4+J7</f>
        <v>2.5</v>
      </c>
      <c r="K4" s="586"/>
      <c r="L4" s="586">
        <f>J4+L9</f>
        <v>3.5</v>
      </c>
      <c r="M4" s="591"/>
      <c r="N4" s="612">
        <f>L4+N11</f>
        <v>4.5999999999999996</v>
      </c>
      <c r="O4" s="591"/>
      <c r="P4" s="612">
        <f>+N4+P15</f>
        <v>4.5999999999999996</v>
      </c>
      <c r="Q4" s="586"/>
      <c r="R4" s="586">
        <f>+P4+R17</f>
        <v>4.5999999999999996</v>
      </c>
      <c r="S4" s="586"/>
      <c r="T4" s="586">
        <f>+R4+T19</f>
        <v>4.5999999999999996</v>
      </c>
      <c r="U4" s="586"/>
      <c r="V4" s="586">
        <f>+T4+V21</f>
        <v>4.5999999999999996</v>
      </c>
      <c r="W4" s="586"/>
      <c r="X4" s="586">
        <f>+V4+X23</f>
        <v>4.5999999999999996</v>
      </c>
      <c r="Y4" s="586"/>
      <c r="Z4" s="586">
        <f>+X4+Z25</f>
        <v>4.5999999999999996</v>
      </c>
      <c r="AA4" s="586"/>
      <c r="AB4" s="586">
        <f>+Z4+AB27</f>
        <v>4.5999999999999996</v>
      </c>
      <c r="AC4" s="586"/>
      <c r="AD4" s="586">
        <f>+AB4+AD29</f>
        <v>4.5999999999999996</v>
      </c>
      <c r="AE4" s="586"/>
      <c r="AF4" s="586">
        <f>+AD4+AF31</f>
        <v>4.5999999999999996</v>
      </c>
      <c r="AG4" s="586"/>
      <c r="AH4" s="586">
        <f>+AF4+AH33</f>
        <v>4.5999999999999996</v>
      </c>
      <c r="AI4" s="586"/>
      <c r="AJ4" s="586">
        <f>+AH4+AJ35</f>
        <v>4.5999999999999996</v>
      </c>
      <c r="AK4" s="586"/>
      <c r="AL4" s="586">
        <f>+AJ4+AL37</f>
        <v>4.5999999999999996</v>
      </c>
      <c r="AM4" s="586"/>
      <c r="AN4" s="586">
        <f>+AL4+AN39</f>
        <v>4.5999999999999996</v>
      </c>
      <c r="AO4" s="586"/>
      <c r="AP4" s="586">
        <f>+AN4+AP41</f>
        <v>4.5999999999999996</v>
      </c>
      <c r="AQ4" s="591"/>
    </row>
    <row r="5" spans="1:46" s="139" customFormat="1" ht="27" customHeight="1">
      <c r="A5" s="602" t="str">
        <f>F5</f>
        <v>득룡교</v>
      </c>
      <c r="B5" s="140"/>
      <c r="C5" s="141">
        <f>MROUND(ROUNDDOWN(B6*0.8,-1),50)</f>
        <v>1100</v>
      </c>
      <c r="D5" s="142"/>
      <c r="E5" s="143">
        <f>C5-$S$1</f>
        <v>50</v>
      </c>
      <c r="F5" s="604" t="s">
        <v>232</v>
      </c>
      <c r="G5" s="605"/>
      <c r="H5" s="601">
        <v>1.1000000000000001</v>
      </c>
      <c r="I5" s="601"/>
      <c r="J5" s="608">
        <f>H5+J7</f>
        <v>1.4000000000000001</v>
      </c>
      <c r="K5" s="609"/>
      <c r="L5" s="608">
        <f>J5+L9</f>
        <v>2.4000000000000004</v>
      </c>
      <c r="M5" s="617"/>
      <c r="N5" s="619"/>
      <c r="O5" s="587"/>
      <c r="P5" s="619">
        <f>N5+P15</f>
        <v>0</v>
      </c>
      <c r="Q5" s="583"/>
      <c r="R5" s="582">
        <f>P5+R17</f>
        <v>0</v>
      </c>
      <c r="S5" s="583"/>
      <c r="T5" s="582">
        <f>R5+T19</f>
        <v>0</v>
      </c>
      <c r="U5" s="583"/>
      <c r="V5" s="582">
        <f>T5+V21</f>
        <v>0</v>
      </c>
      <c r="W5" s="583"/>
      <c r="X5" s="582">
        <f>V5+X23</f>
        <v>0</v>
      </c>
      <c r="Y5" s="583"/>
      <c r="Z5" s="582">
        <f>X5+Z25</f>
        <v>0</v>
      </c>
      <c r="AA5" s="583"/>
      <c r="AB5" s="582">
        <f>Z5+AB27</f>
        <v>0</v>
      </c>
      <c r="AC5" s="583"/>
      <c r="AD5" s="582">
        <f>AB5+AD29</f>
        <v>0</v>
      </c>
      <c r="AE5" s="583"/>
      <c r="AF5" s="582">
        <f>AD5+AF31</f>
        <v>0</v>
      </c>
      <c r="AG5" s="583"/>
      <c r="AH5" s="582">
        <f>AF5+AH33</f>
        <v>0</v>
      </c>
      <c r="AI5" s="583"/>
      <c r="AJ5" s="582">
        <f>AH5+AJ35</f>
        <v>0</v>
      </c>
      <c r="AK5" s="583"/>
      <c r="AL5" s="582">
        <f>AJ5+AL37</f>
        <v>0</v>
      </c>
      <c r="AM5" s="583"/>
      <c r="AN5" s="582">
        <f>AL5+AN39</f>
        <v>0</v>
      </c>
      <c r="AO5" s="583"/>
      <c r="AP5" s="582">
        <f>AN5+AP41</f>
        <v>0</v>
      </c>
      <c r="AQ5" s="587"/>
    </row>
    <row r="6" spans="1:46" s="139" customFormat="1" ht="27" customHeight="1">
      <c r="A6" s="603"/>
      <c r="B6" s="144">
        <f>$P$1+MROUND(ROUNDDOWN(F4*$I$1,-1),50)</f>
        <v>1400</v>
      </c>
      <c r="C6" s="145"/>
      <c r="D6" s="146">
        <f>B6-$P$1</f>
        <v>100</v>
      </c>
      <c r="E6" s="147"/>
      <c r="F6" s="606"/>
      <c r="G6" s="607"/>
      <c r="H6" s="601"/>
      <c r="I6" s="601"/>
      <c r="J6" s="610"/>
      <c r="K6" s="611"/>
      <c r="L6" s="610"/>
      <c r="M6" s="618"/>
      <c r="N6" s="620"/>
      <c r="O6" s="588"/>
      <c r="P6" s="620"/>
      <c r="Q6" s="585"/>
      <c r="R6" s="584"/>
      <c r="S6" s="585"/>
      <c r="T6" s="584"/>
      <c r="U6" s="585"/>
      <c r="V6" s="584"/>
      <c r="W6" s="585"/>
      <c r="X6" s="584"/>
      <c r="Y6" s="585"/>
      <c r="Z6" s="584"/>
      <c r="AA6" s="585"/>
      <c r="AB6" s="584"/>
      <c r="AC6" s="585"/>
      <c r="AD6" s="584"/>
      <c r="AE6" s="585"/>
      <c r="AF6" s="584"/>
      <c r="AG6" s="585"/>
      <c r="AH6" s="584"/>
      <c r="AI6" s="585"/>
      <c r="AJ6" s="584"/>
      <c r="AK6" s="585"/>
      <c r="AL6" s="584"/>
      <c r="AM6" s="585"/>
      <c r="AN6" s="584"/>
      <c r="AO6" s="585"/>
      <c r="AP6" s="584"/>
      <c r="AQ6" s="588"/>
    </row>
    <row r="7" spans="1:46" s="139" customFormat="1" ht="27" customHeight="1">
      <c r="A7" s="602" t="str">
        <f>H7</f>
        <v>난산</v>
      </c>
      <c r="B7" s="140"/>
      <c r="C7" s="141">
        <f>MROUND(ROUNDDOWN(B8*0.8,-1),50)</f>
        <v>1250</v>
      </c>
      <c r="D7" s="142"/>
      <c r="E7" s="143">
        <f>C7-$S$1</f>
        <v>200</v>
      </c>
      <c r="F7" s="184"/>
      <c r="G7" s="185">
        <f>ROUND(F8*0.8,-1)</f>
        <v>1040</v>
      </c>
      <c r="H7" s="604" t="s">
        <v>233</v>
      </c>
      <c r="I7" s="605"/>
      <c r="J7" s="601">
        <v>0.3</v>
      </c>
      <c r="K7" s="601"/>
      <c r="L7" s="608">
        <f>J7+L9</f>
        <v>1.3</v>
      </c>
      <c r="M7" s="617"/>
      <c r="N7" s="619"/>
      <c r="O7" s="587"/>
      <c r="P7" s="619">
        <f>N7+P15</f>
        <v>0</v>
      </c>
      <c r="Q7" s="583"/>
      <c r="R7" s="582">
        <f>P7+R17</f>
        <v>0</v>
      </c>
      <c r="S7" s="583"/>
      <c r="T7" s="582">
        <f>R7+T19</f>
        <v>0</v>
      </c>
      <c r="U7" s="583"/>
      <c r="V7" s="582">
        <f>T7+V21</f>
        <v>0</v>
      </c>
      <c r="W7" s="583"/>
      <c r="X7" s="582">
        <f>V7+X23</f>
        <v>0</v>
      </c>
      <c r="Y7" s="583"/>
      <c r="Z7" s="582">
        <f>X7+Z25</f>
        <v>0</v>
      </c>
      <c r="AA7" s="583"/>
      <c r="AB7" s="582">
        <f>Z7+AB27</f>
        <v>0</v>
      </c>
      <c r="AC7" s="583"/>
      <c r="AD7" s="582">
        <f>AB7+AD29</f>
        <v>0</v>
      </c>
      <c r="AE7" s="583"/>
      <c r="AF7" s="582">
        <f>AD7+AF31</f>
        <v>0</v>
      </c>
      <c r="AG7" s="583"/>
      <c r="AH7" s="582">
        <f>AF7+AH33</f>
        <v>0</v>
      </c>
      <c r="AI7" s="583"/>
      <c r="AJ7" s="582">
        <f>AH7+AJ35</f>
        <v>0</v>
      </c>
      <c r="AK7" s="583"/>
      <c r="AL7" s="582">
        <f>AJ7+AL37</f>
        <v>0</v>
      </c>
      <c r="AM7" s="583"/>
      <c r="AN7" s="582">
        <f>AL7+AN39</f>
        <v>0</v>
      </c>
      <c r="AO7" s="583"/>
      <c r="AP7" s="582">
        <f>AN7+AP41</f>
        <v>0</v>
      </c>
      <c r="AQ7" s="587"/>
    </row>
    <row r="8" spans="1:46" s="139" customFormat="1" ht="27" customHeight="1">
      <c r="A8" s="603"/>
      <c r="B8" s="144">
        <f>$P$1+MROUND(ROUNDDOWN(H4*$I$1,-1),50)</f>
        <v>1550</v>
      </c>
      <c r="C8" s="145"/>
      <c r="D8" s="146">
        <f>B8-$P$1</f>
        <v>250</v>
      </c>
      <c r="E8" s="147"/>
      <c r="F8" s="263">
        <f>IF((H5)&lt;=8,P1,P1+ROUND(INT(((H5-8)*I1)),-1))</f>
        <v>1300</v>
      </c>
      <c r="G8" s="187"/>
      <c r="H8" s="606"/>
      <c r="I8" s="607"/>
      <c r="J8" s="601"/>
      <c r="K8" s="601"/>
      <c r="L8" s="610"/>
      <c r="M8" s="618"/>
      <c r="N8" s="620"/>
      <c r="O8" s="588"/>
      <c r="P8" s="620"/>
      <c r="Q8" s="585"/>
      <c r="R8" s="584"/>
      <c r="S8" s="585"/>
      <c r="T8" s="584"/>
      <c r="U8" s="585"/>
      <c r="V8" s="584"/>
      <c r="W8" s="585"/>
      <c r="X8" s="584"/>
      <c r="Y8" s="585"/>
      <c r="Z8" s="584"/>
      <c r="AA8" s="585"/>
      <c r="AB8" s="584"/>
      <c r="AC8" s="585"/>
      <c r="AD8" s="584"/>
      <c r="AE8" s="585"/>
      <c r="AF8" s="584"/>
      <c r="AG8" s="585"/>
      <c r="AH8" s="584"/>
      <c r="AI8" s="585"/>
      <c r="AJ8" s="584"/>
      <c r="AK8" s="585"/>
      <c r="AL8" s="584"/>
      <c r="AM8" s="585"/>
      <c r="AN8" s="584"/>
      <c r="AO8" s="585"/>
      <c r="AP8" s="584"/>
      <c r="AQ8" s="588"/>
    </row>
    <row r="9" spans="1:46" s="139" customFormat="1" ht="27" customHeight="1">
      <c r="A9" s="736" t="s">
        <v>234</v>
      </c>
      <c r="B9" s="140"/>
      <c r="C9" s="141">
        <f>MROUND(ROUNDDOWN(B10*0.8,-1),50)</f>
        <v>1300</v>
      </c>
      <c r="D9" s="142"/>
      <c r="E9" s="143">
        <f>C9-$S$1</f>
        <v>250</v>
      </c>
      <c r="F9" s="184"/>
      <c r="G9" s="185" t="e">
        <f>ROUND(F10*0.8,-1)</f>
        <v>#REF!</v>
      </c>
      <c r="H9" s="184"/>
      <c r="I9" s="185" t="e">
        <f>ROUND(H10*0.8,-1)</f>
        <v>#REF!</v>
      </c>
      <c r="J9" s="604" t="s">
        <v>234</v>
      </c>
      <c r="K9" s="605"/>
      <c r="L9" s="601">
        <v>1</v>
      </c>
      <c r="M9" s="659"/>
      <c r="N9" s="737"/>
      <c r="O9" s="587"/>
      <c r="P9" s="264"/>
      <c r="Q9" s="265"/>
      <c r="R9" s="266"/>
      <c r="S9" s="265"/>
      <c r="T9" s="266"/>
      <c r="U9" s="265"/>
      <c r="V9" s="266"/>
      <c r="W9" s="265"/>
      <c r="X9" s="266"/>
      <c r="Y9" s="265"/>
      <c r="Z9" s="266"/>
      <c r="AA9" s="265"/>
      <c r="AB9" s="266"/>
      <c r="AC9" s="265"/>
      <c r="AD9" s="266"/>
      <c r="AE9" s="265"/>
      <c r="AF9" s="266"/>
      <c r="AG9" s="265"/>
      <c r="AH9" s="266"/>
      <c r="AI9" s="265"/>
      <c r="AJ9" s="266"/>
      <c r="AK9" s="265"/>
      <c r="AL9" s="266"/>
      <c r="AM9" s="265"/>
      <c r="AN9" s="266"/>
      <c r="AO9" s="265"/>
      <c r="AP9" s="266"/>
      <c r="AQ9" s="267"/>
    </row>
    <row r="10" spans="1:46" s="139" customFormat="1" ht="27" customHeight="1">
      <c r="A10" s="603"/>
      <c r="B10" s="144">
        <f>$P$1+MROUND(ROUNDDOWN(J4*$I$1,-1),50)</f>
        <v>1600</v>
      </c>
      <c r="C10" s="145"/>
      <c r="D10" s="146">
        <f>B10-$P$1</f>
        <v>300</v>
      </c>
      <c r="E10" s="147"/>
      <c r="F10" s="186" t="e">
        <f>IF((J3)&lt;=8,#REF!,#REF!+ROUND(INT(((J3-8)*#REF!)),-1))</f>
        <v>#REF!</v>
      </c>
      <c r="G10" s="187"/>
      <c r="H10" s="186" t="e">
        <f>IF((L3)&lt;=8,#REF!,#REF!+ROUND(INT(((L3-8)*#REF!)),-1))</f>
        <v>#REF!</v>
      </c>
      <c r="I10" s="187"/>
      <c r="J10" s="606"/>
      <c r="K10" s="607"/>
      <c r="L10" s="601"/>
      <c r="M10" s="659"/>
      <c r="N10" s="738"/>
      <c r="O10" s="588"/>
      <c r="P10" s="264"/>
      <c r="Q10" s="265"/>
      <c r="R10" s="266"/>
      <c r="S10" s="265"/>
      <c r="T10" s="266"/>
      <c r="U10" s="265"/>
      <c r="V10" s="266"/>
      <c r="W10" s="265"/>
      <c r="X10" s="266"/>
      <c r="Y10" s="265"/>
      <c r="Z10" s="266"/>
      <c r="AA10" s="265"/>
      <c r="AB10" s="266"/>
      <c r="AC10" s="265"/>
      <c r="AD10" s="266"/>
      <c r="AE10" s="265"/>
      <c r="AF10" s="266"/>
      <c r="AG10" s="265"/>
      <c r="AH10" s="266"/>
      <c r="AI10" s="265"/>
      <c r="AJ10" s="266"/>
      <c r="AK10" s="265"/>
      <c r="AL10" s="266"/>
      <c r="AM10" s="265"/>
      <c r="AN10" s="266"/>
      <c r="AO10" s="265"/>
      <c r="AP10" s="266"/>
      <c r="AQ10" s="267"/>
    </row>
    <row r="11" spans="1:46" s="139" customFormat="1" ht="27" customHeight="1">
      <c r="A11" s="602" t="str">
        <f>L11</f>
        <v>영천</v>
      </c>
      <c r="B11" s="140"/>
      <c r="C11" s="141">
        <f>MROUND(ROUNDDOWN(B12*0.8,-1),50)</f>
        <v>1350</v>
      </c>
      <c r="D11" s="142"/>
      <c r="E11" s="143">
        <f>C11-$S$1</f>
        <v>300</v>
      </c>
      <c r="F11" s="184"/>
      <c r="G11" s="185">
        <f>ROUND(F12*0.8,-1)</f>
        <v>1040</v>
      </c>
      <c r="H11" s="199"/>
      <c r="I11" s="200">
        <f>ROUND(H12*0.8,-1)</f>
        <v>1040</v>
      </c>
      <c r="J11" s="199"/>
      <c r="K11" s="200" t="e">
        <f>ROUND(J12*0.8,-1)</f>
        <v>#VALUE!</v>
      </c>
      <c r="L11" s="604" t="s">
        <v>235</v>
      </c>
      <c r="M11" s="605"/>
      <c r="N11" s="652">
        <v>1.1000000000000001</v>
      </c>
      <c r="O11" s="659"/>
      <c r="P11" s="635" t="e">
        <f>#REF!+P15</f>
        <v>#REF!</v>
      </c>
      <c r="Q11" s="589"/>
      <c r="R11" s="578" t="e">
        <f>P11+R17</f>
        <v>#REF!</v>
      </c>
      <c r="S11" s="589"/>
      <c r="T11" s="578" t="e">
        <f>R11+T19</f>
        <v>#REF!</v>
      </c>
      <c r="U11" s="589"/>
      <c r="V11" s="578" t="e">
        <f>T11+V21</f>
        <v>#REF!</v>
      </c>
      <c r="W11" s="589"/>
      <c r="X11" s="578" t="e">
        <f>V11+X23</f>
        <v>#REF!</v>
      </c>
      <c r="Y11" s="589"/>
      <c r="Z11" s="578" t="e">
        <f>X11+Z25</f>
        <v>#REF!</v>
      </c>
      <c r="AA11" s="589"/>
      <c r="AB11" s="578" t="e">
        <f>Z11+AB27</f>
        <v>#REF!</v>
      </c>
      <c r="AC11" s="589"/>
      <c r="AD11" s="578" t="e">
        <f>AB11+AD29</f>
        <v>#REF!</v>
      </c>
      <c r="AE11" s="589"/>
      <c r="AF11" s="578" t="e">
        <f>AD11+AF31</f>
        <v>#REF!</v>
      </c>
      <c r="AG11" s="589"/>
      <c r="AH11" s="578" t="e">
        <f>AF11+AH33</f>
        <v>#REF!</v>
      </c>
      <c r="AI11" s="589"/>
      <c r="AJ11" s="578" t="e">
        <f>AH11+AJ35</f>
        <v>#REF!</v>
      </c>
      <c r="AK11" s="589"/>
      <c r="AL11" s="578" t="e">
        <f>AJ11+AL37</f>
        <v>#REF!</v>
      </c>
      <c r="AM11" s="589"/>
      <c r="AN11" s="578" t="e">
        <f>AL11+AN39</f>
        <v>#REF!</v>
      </c>
      <c r="AO11" s="589"/>
      <c r="AP11" s="578" t="e">
        <f>AN11+AP41</f>
        <v>#REF!</v>
      </c>
      <c r="AQ11" s="579"/>
    </row>
    <row r="12" spans="1:46" s="139" customFormat="1" ht="27" customHeight="1">
      <c r="A12" s="603"/>
      <c r="B12" s="144">
        <f>$P$1+MROUND(ROUNDDOWN(L4*$I$1,-1),50)</f>
        <v>1700</v>
      </c>
      <c r="C12" s="145"/>
      <c r="D12" s="146">
        <f>B12-$P$1</f>
        <v>400</v>
      </c>
      <c r="E12" s="147"/>
      <c r="F12" s="186">
        <f>IF((J5)&lt;=8,P1,P1+ROUND(INT(((J5-8)*I1)),-1))</f>
        <v>1300</v>
      </c>
      <c r="G12" s="187"/>
      <c r="H12" s="201">
        <f>IF((J7)&lt;=8,P1,P1+ROUND(INT(((J7-8)*I1)),-1))</f>
        <v>1300</v>
      </c>
      <c r="I12" s="202"/>
      <c r="J12" s="201" t="str">
        <f>IF((L7)&lt;=8,R1,R1+ROUND(INT(((L7-8)*K1)),-1))</f>
        <v>중고생</v>
      </c>
      <c r="K12" s="202"/>
      <c r="L12" s="606"/>
      <c r="M12" s="607"/>
      <c r="N12" s="652"/>
      <c r="O12" s="659"/>
      <c r="P12" s="636"/>
      <c r="Q12" s="590"/>
      <c r="R12" s="580"/>
      <c r="S12" s="590"/>
      <c r="T12" s="580"/>
      <c r="U12" s="590"/>
      <c r="V12" s="580"/>
      <c r="W12" s="590"/>
      <c r="X12" s="580"/>
      <c r="Y12" s="590"/>
      <c r="Z12" s="580"/>
      <c r="AA12" s="590"/>
      <c r="AB12" s="580"/>
      <c r="AC12" s="590"/>
      <c r="AD12" s="580"/>
      <c r="AE12" s="590"/>
      <c r="AF12" s="580"/>
      <c r="AG12" s="590"/>
      <c r="AH12" s="580"/>
      <c r="AI12" s="590"/>
      <c r="AJ12" s="580"/>
      <c r="AK12" s="590"/>
      <c r="AL12" s="580"/>
      <c r="AM12" s="590"/>
      <c r="AN12" s="580"/>
      <c r="AO12" s="590"/>
      <c r="AP12" s="580"/>
      <c r="AQ12" s="581"/>
    </row>
    <row r="13" spans="1:46" s="139" customFormat="1" ht="27" customHeight="1">
      <c r="A13" s="602" t="str">
        <f>N13</f>
        <v>춘강</v>
      </c>
      <c r="B13" s="140"/>
      <c r="C13" s="141">
        <f>MROUND(ROUNDDOWN(B14*0.8,-1),50)</f>
        <v>1500</v>
      </c>
      <c r="D13" s="142"/>
      <c r="E13" s="143">
        <f>C13-$S$1</f>
        <v>450</v>
      </c>
      <c r="F13" s="184"/>
      <c r="G13" s="185">
        <f t="shared" ref="G13:I13" si="14">ROUND(F14*0.8,-1)</f>
        <v>1040</v>
      </c>
      <c r="H13" s="199"/>
      <c r="I13" s="200">
        <f t="shared" si="14"/>
        <v>1040</v>
      </c>
      <c r="J13" s="184"/>
      <c r="K13" s="188">
        <f t="shared" ref="K13" si="15">ROUND(J14*0.8,-1)</f>
        <v>1040</v>
      </c>
      <c r="L13" s="184"/>
      <c r="M13" s="188" t="e">
        <f t="shared" ref="M13" si="16">ROUND(L14*0.8,-1)</f>
        <v>#VALUE!</v>
      </c>
      <c r="N13" s="624" t="s">
        <v>236</v>
      </c>
      <c r="O13" s="649"/>
      <c r="P13" s="619">
        <f>N11+P15</f>
        <v>1.1000000000000001</v>
      </c>
      <c r="Q13" s="583"/>
      <c r="R13" s="582">
        <f>P13+R17</f>
        <v>1.1000000000000001</v>
      </c>
      <c r="S13" s="583"/>
      <c r="T13" s="582">
        <f>R13+T19</f>
        <v>1.1000000000000001</v>
      </c>
      <c r="U13" s="583"/>
      <c r="V13" s="582">
        <f>T13+V21</f>
        <v>1.1000000000000001</v>
      </c>
      <c r="W13" s="583"/>
      <c r="X13" s="582">
        <f>V13+X23</f>
        <v>1.1000000000000001</v>
      </c>
      <c r="Y13" s="583"/>
      <c r="Z13" s="582">
        <f>X13+Z25</f>
        <v>1.1000000000000001</v>
      </c>
      <c r="AA13" s="583"/>
      <c r="AB13" s="582">
        <f>Z13+AB27</f>
        <v>1.1000000000000001</v>
      </c>
      <c r="AC13" s="583"/>
      <c r="AD13" s="582">
        <f>AB13+AD29</f>
        <v>1.1000000000000001</v>
      </c>
      <c r="AE13" s="583"/>
      <c r="AF13" s="582">
        <f>AD13+AF31</f>
        <v>1.1000000000000001</v>
      </c>
      <c r="AG13" s="583"/>
      <c r="AH13" s="582">
        <f>AF13+AH33</f>
        <v>1.1000000000000001</v>
      </c>
      <c r="AI13" s="583"/>
      <c r="AJ13" s="582">
        <f>AH13+AJ35</f>
        <v>1.1000000000000001</v>
      </c>
      <c r="AK13" s="583"/>
      <c r="AL13" s="582">
        <f>AJ13+AL37</f>
        <v>1.1000000000000001</v>
      </c>
      <c r="AM13" s="583"/>
      <c r="AN13" s="582">
        <f>AL13+AN39</f>
        <v>1.1000000000000001</v>
      </c>
      <c r="AO13" s="583"/>
      <c r="AP13" s="582">
        <f>AN13+AP41</f>
        <v>1.1000000000000001</v>
      </c>
      <c r="AQ13" s="587"/>
    </row>
    <row r="14" spans="1:46" s="139" customFormat="1" ht="27" customHeight="1" thickBot="1">
      <c r="A14" s="648"/>
      <c r="B14" s="152">
        <f>$P$1+MROUND(ROUNDDOWN(N4*$I$1,-1),50)</f>
        <v>1850</v>
      </c>
      <c r="C14" s="153"/>
      <c r="D14" s="154">
        <f>B14-$P$1</f>
        <v>550</v>
      </c>
      <c r="E14" s="155"/>
      <c r="F14" s="193">
        <f>IF((L5)&lt;=8,P1,P1+ROUND(INT(((L5-8)*I1)),-1))</f>
        <v>1300</v>
      </c>
      <c r="G14" s="194"/>
      <c r="H14" s="193">
        <f>IF((L7)&lt;=8,P1,P1+ROUND(INT(((L7-8)*I1)),-1))</f>
        <v>1300</v>
      </c>
      <c r="I14" s="194"/>
      <c r="J14" s="195">
        <f>IF((L9)&lt;=8,P1,P1+ROUND(INT(((L9-8)*I1)),-1))</f>
        <v>1300</v>
      </c>
      <c r="K14" s="196"/>
      <c r="L14" s="195" t="str">
        <f>IF((N9)&lt;=8,R1,R1+ROUND(INT(((N9-8)*K1)),-1))</f>
        <v>중고생</v>
      </c>
      <c r="M14" s="196"/>
      <c r="N14" s="650"/>
      <c r="O14" s="651"/>
      <c r="P14" s="620"/>
      <c r="Q14" s="585"/>
      <c r="R14" s="584"/>
      <c r="S14" s="585"/>
      <c r="T14" s="584"/>
      <c r="U14" s="585"/>
      <c r="V14" s="584"/>
      <c r="W14" s="585"/>
      <c r="X14" s="584"/>
      <c r="Y14" s="585"/>
      <c r="Z14" s="584"/>
      <c r="AA14" s="585"/>
      <c r="AB14" s="584"/>
      <c r="AC14" s="585"/>
      <c r="AD14" s="584"/>
      <c r="AE14" s="585"/>
      <c r="AF14" s="584"/>
      <c r="AG14" s="585"/>
      <c r="AH14" s="584"/>
      <c r="AI14" s="585"/>
      <c r="AJ14" s="584"/>
      <c r="AK14" s="585"/>
      <c r="AL14" s="584"/>
      <c r="AM14" s="585"/>
      <c r="AN14" s="584"/>
      <c r="AO14" s="585"/>
      <c r="AP14" s="584"/>
      <c r="AQ14" s="588"/>
    </row>
    <row r="15" spans="1:46" s="12" customFormat="1" ht="27" hidden="1" customHeight="1">
      <c r="A15" s="497" t="str">
        <f>N15</f>
        <v>구만리</v>
      </c>
      <c r="B15" s="112"/>
      <c r="C15" s="113">
        <f>MROUND(ROUNDDOWN(B16*0.8,-1),50)</f>
        <v>1500</v>
      </c>
      <c r="D15" s="70"/>
      <c r="E15" s="71">
        <f>C15-$S$1</f>
        <v>450</v>
      </c>
      <c r="F15" s="34"/>
      <c r="G15" s="35">
        <f t="shared" ref="G15:I15" si="17">ROUND(F16*0.8,-1)</f>
        <v>1040</v>
      </c>
      <c r="H15" s="34"/>
      <c r="I15" s="35">
        <f t="shared" si="17"/>
        <v>1040</v>
      </c>
      <c r="J15" s="34"/>
      <c r="K15" s="33" t="e">
        <f t="shared" ref="K15:M15" si="18">ROUND(J16*0.8,-1)</f>
        <v>#REF!</v>
      </c>
      <c r="L15" s="34"/>
      <c r="M15" s="35">
        <f t="shared" si="18"/>
        <v>1040</v>
      </c>
      <c r="N15" s="463" t="s">
        <v>4</v>
      </c>
      <c r="O15" s="464"/>
      <c r="P15" s="467"/>
      <c r="Q15" s="467"/>
      <c r="R15" s="489">
        <f>P15+R17</f>
        <v>0</v>
      </c>
      <c r="S15" s="493"/>
      <c r="T15" s="489">
        <f>R15+T19</f>
        <v>0</v>
      </c>
      <c r="U15" s="493"/>
      <c r="V15" s="489">
        <f>T15+V21</f>
        <v>0</v>
      </c>
      <c r="W15" s="493"/>
      <c r="X15" s="489">
        <f>V15+X23</f>
        <v>0</v>
      </c>
      <c r="Y15" s="493"/>
      <c r="Z15" s="489">
        <f>X15+Z25</f>
        <v>0</v>
      </c>
      <c r="AA15" s="493"/>
      <c r="AB15" s="489">
        <f>Z15+AB27</f>
        <v>0</v>
      </c>
      <c r="AC15" s="493"/>
      <c r="AD15" s="489">
        <f>AB15+AD29</f>
        <v>0</v>
      </c>
      <c r="AE15" s="493"/>
      <c r="AF15" s="489">
        <f>AD15+AF31</f>
        <v>0</v>
      </c>
      <c r="AG15" s="493"/>
      <c r="AH15" s="489">
        <f>AF15+AH33</f>
        <v>0</v>
      </c>
      <c r="AI15" s="493"/>
      <c r="AJ15" s="489">
        <f>AH15+AJ35</f>
        <v>0</v>
      </c>
      <c r="AK15" s="493"/>
      <c r="AL15" s="489">
        <f>AJ15+AL37</f>
        <v>0</v>
      </c>
      <c r="AM15" s="493"/>
      <c r="AN15" s="489">
        <f>AL15+AN39</f>
        <v>0</v>
      </c>
      <c r="AO15" s="493"/>
      <c r="AP15" s="489">
        <f>AN15+AP41</f>
        <v>0</v>
      </c>
      <c r="AQ15" s="490"/>
    </row>
    <row r="16" spans="1:46" s="12" customFormat="1" ht="27" hidden="1" customHeight="1">
      <c r="A16" s="462"/>
      <c r="B16" s="106">
        <f>$P$1+MROUND(ROUNDDOWN(N4*$I$1,-1),50)</f>
        <v>1850</v>
      </c>
      <c r="C16" s="107"/>
      <c r="D16" s="48">
        <f>B16-$P$1</f>
        <v>550</v>
      </c>
      <c r="E16" s="49"/>
      <c r="F16" s="27">
        <f>IF((N5)&lt;=8,P1,P1+ROUND(INT(((N5-8)*I1)),-1))</f>
        <v>1300</v>
      </c>
      <c r="G16" s="28"/>
      <c r="H16" s="27">
        <f>IF((N7)&lt;=8,P1,P1+ROUND(INT(((N7-8)*I1)),-1))</f>
        <v>1300</v>
      </c>
      <c r="I16" s="28"/>
      <c r="J16" s="30" t="e">
        <f>IF((#REF!)&lt;=8,P1,P1+ROUND(INT(((#REF!-8)*I1)),-1))</f>
        <v>#REF!</v>
      </c>
      <c r="K16" s="24"/>
      <c r="L16" s="27">
        <f>IF((N11)&lt;=8,P1,P1+ROUND(INT(((N11-8)*I1)),-1))</f>
        <v>1300</v>
      </c>
      <c r="M16" s="28"/>
      <c r="N16" s="465"/>
      <c r="O16" s="466"/>
      <c r="P16" s="467"/>
      <c r="Q16" s="467"/>
      <c r="R16" s="491"/>
      <c r="S16" s="494"/>
      <c r="T16" s="491"/>
      <c r="U16" s="494"/>
      <c r="V16" s="491"/>
      <c r="W16" s="494"/>
      <c r="X16" s="491"/>
      <c r="Y16" s="494"/>
      <c r="Z16" s="491"/>
      <c r="AA16" s="494"/>
      <c r="AB16" s="491"/>
      <c r="AC16" s="494"/>
      <c r="AD16" s="491"/>
      <c r="AE16" s="494"/>
      <c r="AF16" s="491"/>
      <c r="AG16" s="494"/>
      <c r="AH16" s="491"/>
      <c r="AI16" s="494"/>
      <c r="AJ16" s="491"/>
      <c r="AK16" s="494"/>
      <c r="AL16" s="491"/>
      <c r="AM16" s="494"/>
      <c r="AN16" s="491"/>
      <c r="AO16" s="494"/>
      <c r="AP16" s="491"/>
      <c r="AQ16" s="492"/>
    </row>
    <row r="17" spans="1:43" s="12" customFormat="1" ht="27" hidden="1" customHeight="1">
      <c r="A17" s="461" t="str">
        <f>P17</f>
        <v>하이트</v>
      </c>
      <c r="B17" s="104"/>
      <c r="C17" s="105">
        <f>MROUND(ROUNDDOWN(B18*0.8,-1),50)</f>
        <v>1500</v>
      </c>
      <c r="D17" s="46"/>
      <c r="E17" s="47">
        <f>C17-$S$1</f>
        <v>450</v>
      </c>
      <c r="F17" s="25"/>
      <c r="G17" s="26">
        <f t="shared" ref="G17:Q19" si="19">ROUND(F18*0.8,-1)</f>
        <v>1040</v>
      </c>
      <c r="H17" s="25"/>
      <c r="I17" s="26">
        <f t="shared" si="19"/>
        <v>1040</v>
      </c>
      <c r="J17" s="25"/>
      <c r="K17" s="22" t="e">
        <f t="shared" ref="K17:O17" si="20">ROUND(J18*0.8,-1)</f>
        <v>#REF!</v>
      </c>
      <c r="L17" s="25"/>
      <c r="M17" s="26">
        <f t="shared" si="20"/>
        <v>1040</v>
      </c>
      <c r="N17" s="25"/>
      <c r="O17" s="22">
        <f t="shared" si="20"/>
        <v>1040</v>
      </c>
      <c r="P17" s="463" t="s">
        <v>50</v>
      </c>
      <c r="Q17" s="464"/>
      <c r="R17" s="495"/>
      <c r="S17" s="495"/>
      <c r="T17" s="483">
        <f>R17+T19</f>
        <v>0</v>
      </c>
      <c r="U17" s="484"/>
      <c r="V17" s="483">
        <f>T17+V21</f>
        <v>0</v>
      </c>
      <c r="W17" s="484"/>
      <c r="X17" s="483">
        <f>V17+X23</f>
        <v>0</v>
      </c>
      <c r="Y17" s="484"/>
      <c r="Z17" s="483">
        <f>X17+Z25</f>
        <v>0</v>
      </c>
      <c r="AA17" s="484"/>
      <c r="AB17" s="483">
        <f>Z17+AB27</f>
        <v>0</v>
      </c>
      <c r="AC17" s="484"/>
      <c r="AD17" s="483">
        <f>AB17+AD29</f>
        <v>0</v>
      </c>
      <c r="AE17" s="484"/>
      <c r="AF17" s="483">
        <f>AD17+AF31</f>
        <v>0</v>
      </c>
      <c r="AG17" s="484"/>
      <c r="AH17" s="483">
        <f>AF17+AH33</f>
        <v>0</v>
      </c>
      <c r="AI17" s="484"/>
      <c r="AJ17" s="483">
        <f>AH17+AJ35</f>
        <v>0</v>
      </c>
      <c r="AK17" s="484"/>
      <c r="AL17" s="483">
        <f>AJ17+AL37</f>
        <v>0</v>
      </c>
      <c r="AM17" s="484"/>
      <c r="AN17" s="483">
        <f>AL17+AN39</f>
        <v>0</v>
      </c>
      <c r="AO17" s="484"/>
      <c r="AP17" s="483">
        <f>AN17+AP41</f>
        <v>0</v>
      </c>
      <c r="AQ17" s="487"/>
    </row>
    <row r="18" spans="1:43" s="12" customFormat="1" ht="27" hidden="1" customHeight="1">
      <c r="A18" s="462"/>
      <c r="B18" s="106">
        <f>$P$1+MROUND(ROUNDDOWN(P4*$I$1,-1),50)</f>
        <v>1850</v>
      </c>
      <c r="C18" s="107"/>
      <c r="D18" s="48">
        <f>B18-$P$1</f>
        <v>550</v>
      </c>
      <c r="E18" s="49"/>
      <c r="F18" s="27">
        <f>IF((P5)&lt;=8,P1,P1+ROUND(INT(((R5-8)*I1)),-1))</f>
        <v>1300</v>
      </c>
      <c r="G18" s="28"/>
      <c r="H18" s="27">
        <f>IF((P7)&lt;=8,P1,P1+ROUND(INT(((P7-8)*I1)),-1))</f>
        <v>1300</v>
      </c>
      <c r="I18" s="28"/>
      <c r="J18" s="30" t="e">
        <f>IF((P11)&lt;=8,P1,P1+ROUND(INT(((P11-8)*I1)),-1))</f>
        <v>#REF!</v>
      </c>
      <c r="K18" s="24"/>
      <c r="L18" s="27">
        <f>IF((P13)&lt;=8,P1,P1+ROUND(INT(((P13-8)*I1)),-1))</f>
        <v>1300</v>
      </c>
      <c r="M18" s="28"/>
      <c r="N18" s="30">
        <f>IF((P15)&lt;=8,P1,P1+ROUND(INT(((P15-8)*I1)),-1))</f>
        <v>1300</v>
      </c>
      <c r="O18" s="24"/>
      <c r="P18" s="465"/>
      <c r="Q18" s="466"/>
      <c r="R18" s="467"/>
      <c r="S18" s="467"/>
      <c r="T18" s="485"/>
      <c r="U18" s="486"/>
      <c r="V18" s="485"/>
      <c r="W18" s="486"/>
      <c r="X18" s="485"/>
      <c r="Y18" s="486"/>
      <c r="Z18" s="485"/>
      <c r="AA18" s="486"/>
      <c r="AB18" s="485"/>
      <c r="AC18" s="486"/>
      <c r="AD18" s="485"/>
      <c r="AE18" s="486"/>
      <c r="AF18" s="485"/>
      <c r="AG18" s="486"/>
      <c r="AH18" s="485"/>
      <c r="AI18" s="486"/>
      <c r="AJ18" s="485"/>
      <c r="AK18" s="486"/>
      <c r="AL18" s="485"/>
      <c r="AM18" s="486"/>
      <c r="AN18" s="485"/>
      <c r="AO18" s="486"/>
      <c r="AP18" s="485"/>
      <c r="AQ18" s="488"/>
    </row>
    <row r="19" spans="1:43" s="12" customFormat="1" ht="27" hidden="1" customHeight="1">
      <c r="A19" s="461" t="str">
        <f>R19</f>
        <v>봉동주공</v>
      </c>
      <c r="B19" s="104"/>
      <c r="C19" s="105">
        <f>MROUND(ROUNDDOWN(B20*0.8,-1),50)</f>
        <v>1500</v>
      </c>
      <c r="D19" s="46"/>
      <c r="E19" s="47">
        <f>C19-$S$1</f>
        <v>450</v>
      </c>
      <c r="F19" s="25"/>
      <c r="G19" s="26">
        <f t="shared" ref="G19:Q21" si="21">ROUND(F20*0.8,-1)</f>
        <v>1040</v>
      </c>
      <c r="H19" s="25"/>
      <c r="I19" s="26">
        <f t="shared" si="21"/>
        <v>1040</v>
      </c>
      <c r="J19" s="25"/>
      <c r="K19" s="22" t="e">
        <f t="shared" si="21"/>
        <v>#REF!</v>
      </c>
      <c r="L19" s="25"/>
      <c r="M19" s="26">
        <f t="shared" si="21"/>
        <v>1040</v>
      </c>
      <c r="N19" s="25"/>
      <c r="O19" s="22">
        <f t="shared" si="21"/>
        <v>1040</v>
      </c>
      <c r="P19" s="25"/>
      <c r="Q19" s="22">
        <f t="shared" si="19"/>
        <v>1040</v>
      </c>
      <c r="R19" s="660" t="s">
        <v>163</v>
      </c>
      <c r="S19" s="464"/>
      <c r="T19" s="467"/>
      <c r="U19" s="496"/>
      <c r="V19" s="489">
        <f>T19+V21</f>
        <v>0</v>
      </c>
      <c r="W19" s="493"/>
      <c r="X19" s="489">
        <f>V19+X23</f>
        <v>0</v>
      </c>
      <c r="Y19" s="493"/>
      <c r="Z19" s="489">
        <f>X19+Z25</f>
        <v>0</v>
      </c>
      <c r="AA19" s="493"/>
      <c r="AB19" s="489">
        <f>Z19+AB27</f>
        <v>0</v>
      </c>
      <c r="AC19" s="493"/>
      <c r="AD19" s="489">
        <f>AB19+AD29</f>
        <v>0</v>
      </c>
      <c r="AE19" s="493"/>
      <c r="AF19" s="489">
        <f>AD19+AF31</f>
        <v>0</v>
      </c>
      <c r="AG19" s="493"/>
      <c r="AH19" s="489">
        <f>AF19+AH33</f>
        <v>0</v>
      </c>
      <c r="AI19" s="493"/>
      <c r="AJ19" s="489">
        <f>AH19+AJ35</f>
        <v>0</v>
      </c>
      <c r="AK19" s="493"/>
      <c r="AL19" s="489">
        <f>AJ19+AL37</f>
        <v>0</v>
      </c>
      <c r="AM19" s="493"/>
      <c r="AN19" s="489">
        <f>AL19+AN39</f>
        <v>0</v>
      </c>
      <c r="AO19" s="493"/>
      <c r="AP19" s="489">
        <f>AN19+AP41</f>
        <v>0</v>
      </c>
      <c r="AQ19" s="490"/>
    </row>
    <row r="20" spans="1:43" s="12" customFormat="1" ht="27" hidden="1" customHeight="1">
      <c r="A20" s="462"/>
      <c r="B20" s="106">
        <f>$P$1+MROUND(ROUNDDOWN(R4*$I$1,-1),50)</f>
        <v>1850</v>
      </c>
      <c r="C20" s="107"/>
      <c r="D20" s="48">
        <f>B20-$P$1</f>
        <v>550</v>
      </c>
      <c r="E20" s="49"/>
      <c r="F20" s="27">
        <f>IF((R5)&lt;=8,P1,P1+ROUND(INT(((R5-8)*I1)),-1))</f>
        <v>1300</v>
      </c>
      <c r="G20" s="28"/>
      <c r="H20" s="27">
        <f>IF((R7)&lt;=8,P1,P1+ROUND(INT(((R7-8)*I1)),-1))</f>
        <v>1300</v>
      </c>
      <c r="I20" s="28"/>
      <c r="J20" s="30" t="e">
        <f>IF((R11)&lt;=8,P1,P1+ROUND(INT(((R11-8)*I1)),-1))</f>
        <v>#REF!</v>
      </c>
      <c r="K20" s="24"/>
      <c r="L20" s="27">
        <f>IF((R13)&lt;=8,P1,P1+ROUND(INT(((R13-8)*I1)),-1))</f>
        <v>1300</v>
      </c>
      <c r="M20" s="28"/>
      <c r="N20" s="30">
        <f>IF((R15)&lt;=8,P1,P1+ROUND(INT(((R15-8)*I1)),-1))</f>
        <v>1300</v>
      </c>
      <c r="O20" s="24"/>
      <c r="P20" s="30">
        <f>IF((R17)&lt;=8,P1,P1+ROUND(INT(((R17-8)*I1)),-1))</f>
        <v>1300</v>
      </c>
      <c r="Q20" s="24"/>
      <c r="R20" s="465"/>
      <c r="S20" s="466"/>
      <c r="T20" s="467"/>
      <c r="U20" s="496"/>
      <c r="V20" s="491"/>
      <c r="W20" s="494"/>
      <c r="X20" s="491"/>
      <c r="Y20" s="494"/>
      <c r="Z20" s="491"/>
      <c r="AA20" s="494"/>
      <c r="AB20" s="491"/>
      <c r="AC20" s="494"/>
      <c r="AD20" s="491"/>
      <c r="AE20" s="494"/>
      <c r="AF20" s="491"/>
      <c r="AG20" s="494"/>
      <c r="AH20" s="491"/>
      <c r="AI20" s="494"/>
      <c r="AJ20" s="491"/>
      <c r="AK20" s="494"/>
      <c r="AL20" s="491"/>
      <c r="AM20" s="494"/>
      <c r="AN20" s="491"/>
      <c r="AO20" s="494"/>
      <c r="AP20" s="491"/>
      <c r="AQ20" s="492"/>
    </row>
    <row r="21" spans="1:43" s="12" customFormat="1" ht="27" hidden="1" customHeight="1">
      <c r="A21" s="461" t="str">
        <f>T21</f>
        <v>완주고</v>
      </c>
      <c r="B21" s="104"/>
      <c r="C21" s="105">
        <f>MROUND(ROUNDDOWN(B22*0.8,-1),50)</f>
        <v>1500</v>
      </c>
      <c r="D21" s="46"/>
      <c r="E21" s="47">
        <f>C21-$S$1</f>
        <v>450</v>
      </c>
      <c r="F21" s="25"/>
      <c r="G21" s="26">
        <f t="shared" ref="G21:Q23" si="22">ROUND(F22*0.8,-1)</f>
        <v>1040</v>
      </c>
      <c r="H21" s="25"/>
      <c r="I21" s="26">
        <f t="shared" si="22"/>
        <v>1040</v>
      </c>
      <c r="J21" s="25"/>
      <c r="K21" s="22" t="e">
        <f t="shared" si="22"/>
        <v>#REF!</v>
      </c>
      <c r="L21" s="25"/>
      <c r="M21" s="26">
        <f t="shared" si="22"/>
        <v>1040</v>
      </c>
      <c r="N21" s="25"/>
      <c r="O21" s="22">
        <f t="shared" si="22"/>
        <v>1040</v>
      </c>
      <c r="P21" s="25"/>
      <c r="Q21" s="22">
        <f t="shared" si="21"/>
        <v>1040</v>
      </c>
      <c r="R21" s="14"/>
      <c r="S21" s="11">
        <f t="shared" ref="S21:AG35" si="23">ROUND(R22*0.8,-1)</f>
        <v>1040</v>
      </c>
      <c r="T21" s="660" t="s">
        <v>51</v>
      </c>
      <c r="U21" s="464"/>
      <c r="V21" s="495"/>
      <c r="W21" s="495"/>
      <c r="X21" s="483">
        <f>V21+X23</f>
        <v>0</v>
      </c>
      <c r="Y21" s="484"/>
      <c r="Z21" s="483">
        <f>X21+Z25</f>
        <v>0</v>
      </c>
      <c r="AA21" s="484"/>
      <c r="AB21" s="483">
        <f>Z21+AB27</f>
        <v>0</v>
      </c>
      <c r="AC21" s="484"/>
      <c r="AD21" s="483">
        <f>AB21+AD29</f>
        <v>0</v>
      </c>
      <c r="AE21" s="484"/>
      <c r="AF21" s="483">
        <f>AD21+AF31</f>
        <v>0</v>
      </c>
      <c r="AG21" s="484"/>
      <c r="AH21" s="483">
        <f>AF21+AH33</f>
        <v>0</v>
      </c>
      <c r="AI21" s="484"/>
      <c r="AJ21" s="483">
        <f>AH21+AJ35</f>
        <v>0</v>
      </c>
      <c r="AK21" s="484"/>
      <c r="AL21" s="483">
        <f>AJ21+AL37</f>
        <v>0</v>
      </c>
      <c r="AM21" s="484"/>
      <c r="AN21" s="483">
        <f>AL21+AN39</f>
        <v>0</v>
      </c>
      <c r="AO21" s="484"/>
      <c r="AP21" s="483">
        <f>AN21+AP41</f>
        <v>0</v>
      </c>
      <c r="AQ21" s="487"/>
    </row>
    <row r="22" spans="1:43" s="12" customFormat="1" ht="27" hidden="1" customHeight="1">
      <c r="A22" s="462"/>
      <c r="B22" s="106">
        <f>$P$1+MROUND(ROUNDDOWN(T4*$I$1,-1),50)</f>
        <v>1850</v>
      </c>
      <c r="C22" s="107"/>
      <c r="D22" s="48">
        <f>B22-$P$1</f>
        <v>550</v>
      </c>
      <c r="E22" s="49"/>
      <c r="F22" s="27">
        <f>IF((T5)&lt;=8,P1,P1+ROUND(INT(((T5-8)*I1)),-1))</f>
        <v>1300</v>
      </c>
      <c r="G22" s="28"/>
      <c r="H22" s="27">
        <f>IF((T7)&lt;=8,P1,P1+ROUND(INT(((T7-8)*I1)),-1))</f>
        <v>1300</v>
      </c>
      <c r="I22" s="28"/>
      <c r="J22" s="30" t="e">
        <f>IF((T11)&lt;=8,P1,P1+ROUND(INT(((T11-8)*I1)),-1))</f>
        <v>#REF!</v>
      </c>
      <c r="K22" s="24"/>
      <c r="L22" s="27">
        <f>IF((T13)&lt;=8,P1,P1+ROUND(INT(((T13-8)*I1)),-1))</f>
        <v>1300</v>
      </c>
      <c r="M22" s="28"/>
      <c r="N22" s="30">
        <f>IF((T15)&lt;=8,P1,P1+ROUND(INT(((T15-8)*I1)),-1))</f>
        <v>1300</v>
      </c>
      <c r="O22" s="24"/>
      <c r="P22" s="30">
        <f>IF((T17)&lt;=8,P1,P1+ROUND(INT(((T17-8)*I1)),-1))</f>
        <v>1300</v>
      </c>
      <c r="Q22" s="24"/>
      <c r="R22" s="17">
        <f>IF((T19)&lt;=8,P1,P1+ROUND(INT(((T19-8)*I1)),-1))</f>
        <v>1300</v>
      </c>
      <c r="S22" s="13"/>
      <c r="T22" s="465"/>
      <c r="U22" s="466"/>
      <c r="V22" s="467"/>
      <c r="W22" s="467"/>
      <c r="X22" s="485"/>
      <c r="Y22" s="486"/>
      <c r="Z22" s="485"/>
      <c r="AA22" s="486"/>
      <c r="AB22" s="485"/>
      <c r="AC22" s="486"/>
      <c r="AD22" s="485"/>
      <c r="AE22" s="486"/>
      <c r="AF22" s="485"/>
      <c r="AG22" s="486"/>
      <c r="AH22" s="485"/>
      <c r="AI22" s="486"/>
      <c r="AJ22" s="485"/>
      <c r="AK22" s="486"/>
      <c r="AL22" s="485"/>
      <c r="AM22" s="486"/>
      <c r="AN22" s="485"/>
      <c r="AO22" s="486"/>
      <c r="AP22" s="485"/>
      <c r="AQ22" s="488"/>
    </row>
    <row r="23" spans="1:43" s="12" customFormat="1" ht="27" hidden="1" customHeight="1">
      <c r="A23" s="461" t="str">
        <f>V23</f>
        <v>학다리</v>
      </c>
      <c r="B23" s="104"/>
      <c r="C23" s="105">
        <f>MROUND(ROUNDDOWN(B24*0.8,-1),50)</f>
        <v>1500</v>
      </c>
      <c r="D23" s="46"/>
      <c r="E23" s="47">
        <f>C23-$S$1</f>
        <v>450</v>
      </c>
      <c r="F23" s="25"/>
      <c r="G23" s="26">
        <f t="shared" ref="G23:Q25" si="24">ROUND(F24*0.8,-1)</f>
        <v>1040</v>
      </c>
      <c r="H23" s="25"/>
      <c r="I23" s="26">
        <f t="shared" si="24"/>
        <v>1040</v>
      </c>
      <c r="J23" s="25"/>
      <c r="K23" s="22" t="e">
        <f t="shared" si="24"/>
        <v>#REF!</v>
      </c>
      <c r="L23" s="25"/>
      <c r="M23" s="26">
        <f t="shared" si="24"/>
        <v>1040</v>
      </c>
      <c r="N23" s="25"/>
      <c r="O23" s="22">
        <f t="shared" si="24"/>
        <v>1040</v>
      </c>
      <c r="P23" s="25"/>
      <c r="Q23" s="22">
        <f t="shared" si="22"/>
        <v>1040</v>
      </c>
      <c r="R23" s="25"/>
      <c r="S23" s="22">
        <f t="shared" ref="S23:AG37" si="25">ROUND(R24*0.8,-1)</f>
        <v>1040</v>
      </c>
      <c r="T23" s="25"/>
      <c r="U23" s="22">
        <f t="shared" si="23"/>
        <v>1040</v>
      </c>
      <c r="V23" s="479" t="s">
        <v>7</v>
      </c>
      <c r="W23" s="480"/>
      <c r="X23" s="467"/>
      <c r="Y23" s="496"/>
      <c r="Z23" s="489">
        <f>X23+Z25</f>
        <v>0</v>
      </c>
      <c r="AA23" s="493"/>
      <c r="AB23" s="489">
        <f>Z23+AB27</f>
        <v>0</v>
      </c>
      <c r="AC23" s="493"/>
      <c r="AD23" s="489">
        <f>AB23+AD29</f>
        <v>0</v>
      </c>
      <c r="AE23" s="493"/>
      <c r="AF23" s="489">
        <f>AD23+AF31</f>
        <v>0</v>
      </c>
      <c r="AG23" s="493"/>
      <c r="AH23" s="489">
        <f>AF23+AH33</f>
        <v>0</v>
      </c>
      <c r="AI23" s="493"/>
      <c r="AJ23" s="489">
        <f>AH23+AJ35</f>
        <v>0</v>
      </c>
      <c r="AK23" s="493"/>
      <c r="AL23" s="489">
        <f>AJ23+AL37</f>
        <v>0</v>
      </c>
      <c r="AM23" s="493"/>
      <c r="AN23" s="489">
        <f>AL23+AN39</f>
        <v>0</v>
      </c>
      <c r="AO23" s="493"/>
      <c r="AP23" s="489">
        <f>AN23+AP41</f>
        <v>0</v>
      </c>
      <c r="AQ23" s="490"/>
    </row>
    <row r="24" spans="1:43" s="12" customFormat="1" ht="27" hidden="1" customHeight="1">
      <c r="A24" s="462"/>
      <c r="B24" s="106">
        <f>$P$1+MROUND(ROUNDDOWN(V4*$I$1,-1),50)</f>
        <v>1850</v>
      </c>
      <c r="C24" s="107"/>
      <c r="D24" s="48">
        <f>B24-$P$1</f>
        <v>550</v>
      </c>
      <c r="E24" s="49"/>
      <c r="F24" s="27">
        <f>IF((V5)&lt;=8,P1,P1+ROUND(INT(((V5-8)*I1)),-1))</f>
        <v>1300</v>
      </c>
      <c r="G24" s="28"/>
      <c r="H24" s="27">
        <f>IF((V7)&lt;=8,P1,P1+ROUND(INT(((V7-8)*I1)),-1))</f>
        <v>1300</v>
      </c>
      <c r="I24" s="28"/>
      <c r="J24" s="30" t="e">
        <f>IF((V11)&lt;=8,P1,P1+ROUND(INT(((V11-8)*I1)),-1))</f>
        <v>#REF!</v>
      </c>
      <c r="K24" s="24"/>
      <c r="L24" s="27">
        <f>IF((V13)&lt;=8,P1,P1+ROUND(INT(((V13-8)*I1)),-1))</f>
        <v>1300</v>
      </c>
      <c r="M24" s="28"/>
      <c r="N24" s="30">
        <f>IF((V15)&lt;=8,P1,P1+ROUND(INT(((V15-8)*I1)),-1))</f>
        <v>1300</v>
      </c>
      <c r="O24" s="24"/>
      <c r="P24" s="30">
        <f>IF((V17)&lt;=8,P1,P1+ROUND(INT(((V17-8)*I1)),-1))</f>
        <v>1300</v>
      </c>
      <c r="Q24" s="24"/>
      <c r="R24" s="30">
        <f>IF((V19)&lt;=8,P1,P1+ROUND(INT(((V19-8)*I1)),-1))</f>
        <v>1300</v>
      </c>
      <c r="S24" s="24"/>
      <c r="T24" s="30">
        <f>IF((V21)&lt;=8,P1,P1+ROUND(INT(((V21-8)*I1)),-1))</f>
        <v>1300</v>
      </c>
      <c r="U24" s="24"/>
      <c r="V24" s="481"/>
      <c r="W24" s="482"/>
      <c r="X24" s="467"/>
      <c r="Y24" s="496"/>
      <c r="Z24" s="491"/>
      <c r="AA24" s="494"/>
      <c r="AB24" s="491"/>
      <c r="AC24" s="494"/>
      <c r="AD24" s="491"/>
      <c r="AE24" s="494"/>
      <c r="AF24" s="491"/>
      <c r="AG24" s="494"/>
      <c r="AH24" s="491"/>
      <c r="AI24" s="494"/>
      <c r="AJ24" s="491"/>
      <c r="AK24" s="494"/>
      <c r="AL24" s="491"/>
      <c r="AM24" s="494"/>
      <c r="AN24" s="491"/>
      <c r="AO24" s="494"/>
      <c r="AP24" s="491"/>
      <c r="AQ24" s="492"/>
    </row>
    <row r="25" spans="1:43" s="12" customFormat="1" ht="27" hidden="1" customHeight="1">
      <c r="A25" s="461" t="str">
        <f>X25</f>
        <v>율소리</v>
      </c>
      <c r="B25" s="104"/>
      <c r="C25" s="105">
        <f>MROUND(ROUNDDOWN(B26*0.8,-1),50)</f>
        <v>1500</v>
      </c>
      <c r="D25" s="46"/>
      <c r="E25" s="47">
        <f>C25-$S$1</f>
        <v>450</v>
      </c>
      <c r="F25" s="25"/>
      <c r="G25" s="26">
        <f t="shared" ref="G25:Q27" si="26">ROUND(F26*0.8,-1)</f>
        <v>1040</v>
      </c>
      <c r="H25" s="25"/>
      <c r="I25" s="26">
        <f t="shared" si="26"/>
        <v>1040</v>
      </c>
      <c r="J25" s="25"/>
      <c r="K25" s="22" t="e">
        <f t="shared" si="26"/>
        <v>#REF!</v>
      </c>
      <c r="L25" s="25"/>
      <c r="M25" s="26">
        <f t="shared" si="26"/>
        <v>1040</v>
      </c>
      <c r="N25" s="25"/>
      <c r="O25" s="22">
        <f t="shared" si="26"/>
        <v>1040</v>
      </c>
      <c r="P25" s="25"/>
      <c r="Q25" s="22">
        <f t="shared" si="24"/>
        <v>1040</v>
      </c>
      <c r="R25" s="25"/>
      <c r="S25" s="22">
        <f t="shared" ref="S25:AG39" si="27">ROUND(R26*0.8,-1)</f>
        <v>1040</v>
      </c>
      <c r="T25" s="25"/>
      <c r="U25" s="22">
        <f t="shared" si="25"/>
        <v>1040</v>
      </c>
      <c r="V25" s="25"/>
      <c r="W25" s="22">
        <f t="shared" si="23"/>
        <v>1040</v>
      </c>
      <c r="X25" s="463" t="s">
        <v>237</v>
      </c>
      <c r="Y25" s="464"/>
      <c r="Z25" s="467"/>
      <c r="AA25" s="467"/>
      <c r="AB25" s="483">
        <f>Z25+AB27</f>
        <v>0</v>
      </c>
      <c r="AC25" s="484"/>
      <c r="AD25" s="483">
        <f>AB25+AD29</f>
        <v>0</v>
      </c>
      <c r="AE25" s="484"/>
      <c r="AF25" s="483">
        <f>AD25+AF31</f>
        <v>0</v>
      </c>
      <c r="AG25" s="484"/>
      <c r="AH25" s="483">
        <f>AF25+AH33</f>
        <v>0</v>
      </c>
      <c r="AI25" s="484"/>
      <c r="AJ25" s="483">
        <f>AH25+AJ35</f>
        <v>0</v>
      </c>
      <c r="AK25" s="484"/>
      <c r="AL25" s="483">
        <f>AJ25+AL37</f>
        <v>0</v>
      </c>
      <c r="AM25" s="484"/>
      <c r="AN25" s="483">
        <f>AL25+AN39</f>
        <v>0</v>
      </c>
      <c r="AO25" s="484"/>
      <c r="AP25" s="483">
        <f>AN25+AP41</f>
        <v>0</v>
      </c>
      <c r="AQ25" s="487"/>
    </row>
    <row r="26" spans="1:43" s="12" customFormat="1" ht="27" hidden="1" customHeight="1">
      <c r="A26" s="462"/>
      <c r="B26" s="106">
        <f>$P$1+MROUND(ROUNDDOWN(X4*$I$1,-1),50)</f>
        <v>1850</v>
      </c>
      <c r="C26" s="107"/>
      <c r="D26" s="48">
        <f>B26-$P$1</f>
        <v>550</v>
      </c>
      <c r="E26" s="49"/>
      <c r="F26" s="27">
        <f>IF((X5)&lt;=8,P1,P1+ROUND(INT(((X5-8)*I1)),-1))</f>
        <v>1300</v>
      </c>
      <c r="G26" s="28"/>
      <c r="H26" s="27">
        <f>IF((X7)&lt;=8,P1,P1+ROUND(INT(((X7-8)*I1)),-1))</f>
        <v>1300</v>
      </c>
      <c r="I26" s="28"/>
      <c r="J26" s="30" t="e">
        <f>IF((X11)&lt;=8,P1,P1+ROUND(INT(((X11-8)*I1)),-1))</f>
        <v>#REF!</v>
      </c>
      <c r="K26" s="24"/>
      <c r="L26" s="27">
        <f>IF((X13)&lt;=8,P1,P1+ROUND(INT(((X13-8)*I1)),-1))</f>
        <v>1300</v>
      </c>
      <c r="M26" s="28"/>
      <c r="N26" s="30">
        <f>IF((X15)&lt;=8,P1,P1+ROUND(INT(((X15-8)*I1)),-1))</f>
        <v>1300</v>
      </c>
      <c r="O26" s="24"/>
      <c r="P26" s="30">
        <f>IF((X17)&lt;=8,P1,P1+ROUND(INT(((X17-8)*I1)),-1))</f>
        <v>1300</v>
      </c>
      <c r="Q26" s="24"/>
      <c r="R26" s="30">
        <f>IF((X19)&lt;=8,P1,P1+ROUND(INT(((X19-8)*I1)),-1))</f>
        <v>1300</v>
      </c>
      <c r="S26" s="24"/>
      <c r="T26" s="30">
        <f>IF((X21)&lt;=8,P1,P1+ROUND(INT(((X21-8)*I1)),-1))</f>
        <v>1300</v>
      </c>
      <c r="U26" s="24"/>
      <c r="V26" s="30">
        <f>IF((X23)&lt;=8,P1,P1+ROUND(INT(((X23-8)*I1)),-1))</f>
        <v>1300</v>
      </c>
      <c r="W26" s="24"/>
      <c r="X26" s="465"/>
      <c r="Y26" s="466"/>
      <c r="Z26" s="467"/>
      <c r="AA26" s="467"/>
      <c r="AB26" s="485"/>
      <c r="AC26" s="486"/>
      <c r="AD26" s="485"/>
      <c r="AE26" s="486"/>
      <c r="AF26" s="485"/>
      <c r="AG26" s="486"/>
      <c r="AH26" s="485"/>
      <c r="AI26" s="486"/>
      <c r="AJ26" s="485"/>
      <c r="AK26" s="486"/>
      <c r="AL26" s="485"/>
      <c r="AM26" s="486"/>
      <c r="AN26" s="485"/>
      <c r="AO26" s="486"/>
      <c r="AP26" s="485"/>
      <c r="AQ26" s="488"/>
    </row>
    <row r="27" spans="1:43" s="12" customFormat="1" ht="27" hidden="1" customHeight="1">
      <c r="A27" s="461" t="str">
        <f>Z27</f>
        <v>신기</v>
      </c>
      <c r="B27" s="104"/>
      <c r="C27" s="105">
        <f>MROUND(ROUNDDOWN(B28*0.8,-1),50)</f>
        <v>1500</v>
      </c>
      <c r="D27" s="46"/>
      <c r="E27" s="47">
        <f>C27-$S$1</f>
        <v>450</v>
      </c>
      <c r="F27" s="25"/>
      <c r="G27" s="26">
        <f t="shared" ref="G27:Q29" si="28">ROUND(F28*0.8,-1)</f>
        <v>1040</v>
      </c>
      <c r="H27" s="25"/>
      <c r="I27" s="26">
        <f t="shared" si="28"/>
        <v>1040</v>
      </c>
      <c r="J27" s="25"/>
      <c r="K27" s="22" t="e">
        <f t="shared" si="28"/>
        <v>#REF!</v>
      </c>
      <c r="L27" s="25"/>
      <c r="M27" s="26">
        <f t="shared" si="28"/>
        <v>1040</v>
      </c>
      <c r="N27" s="25"/>
      <c r="O27" s="22">
        <f t="shared" si="28"/>
        <v>1040</v>
      </c>
      <c r="P27" s="25"/>
      <c r="Q27" s="22">
        <f t="shared" si="26"/>
        <v>1040</v>
      </c>
      <c r="R27" s="25"/>
      <c r="S27" s="22">
        <f t="shared" ref="S27:AG41" si="29">ROUND(R28*0.8,-1)</f>
        <v>1040</v>
      </c>
      <c r="T27" s="25"/>
      <c r="U27" s="22">
        <f t="shared" si="27"/>
        <v>1040</v>
      </c>
      <c r="V27" s="25"/>
      <c r="W27" s="22">
        <f t="shared" si="25"/>
        <v>1040</v>
      </c>
      <c r="X27" s="25"/>
      <c r="Y27" s="22">
        <f t="shared" si="23"/>
        <v>1040</v>
      </c>
      <c r="Z27" s="479" t="s">
        <v>238</v>
      </c>
      <c r="AA27" s="480"/>
      <c r="AB27" s="467"/>
      <c r="AC27" s="467"/>
      <c r="AD27" s="489">
        <f>AB27+AD29</f>
        <v>0</v>
      </c>
      <c r="AE27" s="493"/>
      <c r="AF27" s="489">
        <f>AD27+AF31</f>
        <v>0</v>
      </c>
      <c r="AG27" s="493"/>
      <c r="AH27" s="489">
        <f>AF27+AH33</f>
        <v>0</v>
      </c>
      <c r="AI27" s="493"/>
      <c r="AJ27" s="489">
        <f>AH27+AJ35</f>
        <v>0</v>
      </c>
      <c r="AK27" s="493"/>
      <c r="AL27" s="489">
        <f>AJ27+AL37</f>
        <v>0</v>
      </c>
      <c r="AM27" s="493"/>
      <c r="AN27" s="489">
        <f>AL27+AN39</f>
        <v>0</v>
      </c>
      <c r="AO27" s="493"/>
      <c r="AP27" s="489">
        <f>AN27+AP41</f>
        <v>0</v>
      </c>
      <c r="AQ27" s="490"/>
    </row>
    <row r="28" spans="1:43" s="12" customFormat="1" ht="27" hidden="1" customHeight="1">
      <c r="A28" s="462"/>
      <c r="B28" s="106">
        <f>$P$1+MROUND(ROUNDDOWN(Z4*$I$1,-1),50)</f>
        <v>1850</v>
      </c>
      <c r="C28" s="107"/>
      <c r="D28" s="48">
        <f>B28-$P$1</f>
        <v>550</v>
      </c>
      <c r="E28" s="49"/>
      <c r="F28" s="27">
        <f>IF((Z5)&lt;=8,P1,P1+ROUND(INT(((Z5-8)*I1)),-1))</f>
        <v>1300</v>
      </c>
      <c r="G28" s="28"/>
      <c r="H28" s="27">
        <f>IF((Z7)&lt;=8,P1,P1+ROUND(INT(((Z7-8)*I1)),-1))</f>
        <v>1300</v>
      </c>
      <c r="I28" s="28"/>
      <c r="J28" s="30" t="e">
        <f>IF((Z11)&lt;=8,P1,P1+ROUND(INT(((Z11-8)*I1)),-1))</f>
        <v>#REF!</v>
      </c>
      <c r="K28" s="24"/>
      <c r="L28" s="27">
        <f>IF((Z13)&lt;=8,P1,P1+ROUND(INT(((Z13-8)*I1)),-1))</f>
        <v>1300</v>
      </c>
      <c r="M28" s="28"/>
      <c r="N28" s="30">
        <f>IF((Z15)&lt;=8,P1,P1+ROUND(INT(((Z15-8)*I1)),-1))</f>
        <v>1300</v>
      </c>
      <c r="O28" s="24"/>
      <c r="P28" s="30">
        <f>IF((Z17)&lt;=8,P1,P1+ROUND(INT(((Z17-8)*I1)),-1))</f>
        <v>1300</v>
      </c>
      <c r="Q28" s="24"/>
      <c r="R28" s="30">
        <f>IF((Z19)&lt;=8,P1,P1+ROUND(INT(((Z19-8)*I1)),-1))</f>
        <v>1300</v>
      </c>
      <c r="S28" s="24"/>
      <c r="T28" s="30">
        <f>IF((Z21)&lt;=8,P1,P1+ROUND(INT(((Z21-8)*I1)),-1))</f>
        <v>1300</v>
      </c>
      <c r="U28" s="24"/>
      <c r="V28" s="30">
        <f>IF((Z23)&lt;=8,P1,P1+ROUND(INT(((Z23-8)*I1)),-1))</f>
        <v>1300</v>
      </c>
      <c r="W28" s="24"/>
      <c r="X28" s="30">
        <f>IF((Z25)&lt;=8,P1,P1+ROUND(INT(((Z25-8)*I1)),-1))</f>
        <v>1300</v>
      </c>
      <c r="Y28" s="24"/>
      <c r="Z28" s="481"/>
      <c r="AA28" s="482"/>
      <c r="AB28" s="467"/>
      <c r="AC28" s="467"/>
      <c r="AD28" s="491"/>
      <c r="AE28" s="494"/>
      <c r="AF28" s="491"/>
      <c r="AG28" s="494"/>
      <c r="AH28" s="491"/>
      <c r="AI28" s="494"/>
      <c r="AJ28" s="491"/>
      <c r="AK28" s="494"/>
      <c r="AL28" s="491"/>
      <c r="AM28" s="494"/>
      <c r="AN28" s="491"/>
      <c r="AO28" s="494"/>
      <c r="AP28" s="491"/>
      <c r="AQ28" s="492"/>
    </row>
    <row r="29" spans="1:43" s="12" customFormat="1" ht="27" hidden="1" customHeight="1">
      <c r="A29" s="461" t="str">
        <f>AB29</f>
        <v>어우리</v>
      </c>
      <c r="B29" s="104"/>
      <c r="C29" s="105">
        <f>MROUND(ROUNDDOWN(B30*0.8,-1),50)</f>
        <v>1500</v>
      </c>
      <c r="D29" s="46"/>
      <c r="E29" s="47">
        <f>C29-$S$1</f>
        <v>450</v>
      </c>
      <c r="F29" s="25"/>
      <c r="G29" s="26">
        <f t="shared" ref="G29:Q31" si="30">ROUND(F30*0.8,-1)</f>
        <v>1040</v>
      </c>
      <c r="H29" s="25"/>
      <c r="I29" s="26">
        <f t="shared" si="30"/>
        <v>1040</v>
      </c>
      <c r="J29" s="25"/>
      <c r="K29" s="22" t="e">
        <f t="shared" si="30"/>
        <v>#REF!</v>
      </c>
      <c r="L29" s="25"/>
      <c r="M29" s="26">
        <f t="shared" si="30"/>
        <v>1040</v>
      </c>
      <c r="N29" s="25"/>
      <c r="O29" s="22">
        <f t="shared" si="30"/>
        <v>1040</v>
      </c>
      <c r="P29" s="25"/>
      <c r="Q29" s="22">
        <f t="shared" si="28"/>
        <v>1040</v>
      </c>
      <c r="R29" s="25"/>
      <c r="S29" s="22">
        <f t="shared" ref="S29:AG43" si="31">ROUND(R30*0.8,-1)</f>
        <v>1040</v>
      </c>
      <c r="T29" s="25"/>
      <c r="U29" s="22">
        <f t="shared" si="29"/>
        <v>1040</v>
      </c>
      <c r="V29" s="25"/>
      <c r="W29" s="22">
        <f t="shared" si="27"/>
        <v>1040</v>
      </c>
      <c r="X29" s="25"/>
      <c r="Y29" s="22">
        <f t="shared" si="25"/>
        <v>1040</v>
      </c>
      <c r="Z29" s="25"/>
      <c r="AA29" s="22">
        <f t="shared" si="23"/>
        <v>1040</v>
      </c>
      <c r="AB29" s="463" t="s">
        <v>164</v>
      </c>
      <c r="AC29" s="464"/>
      <c r="AD29" s="467"/>
      <c r="AE29" s="496"/>
      <c r="AF29" s="483">
        <f>AD29+AF31</f>
        <v>0</v>
      </c>
      <c r="AG29" s="484"/>
      <c r="AH29" s="483">
        <f>AF29+AH33</f>
        <v>0</v>
      </c>
      <c r="AI29" s="484"/>
      <c r="AJ29" s="483">
        <f>AH29+AJ35</f>
        <v>0</v>
      </c>
      <c r="AK29" s="484"/>
      <c r="AL29" s="483">
        <f>AJ29+AL37</f>
        <v>0</v>
      </c>
      <c r="AM29" s="484"/>
      <c r="AN29" s="483">
        <f>AL29+AN39</f>
        <v>0</v>
      </c>
      <c r="AO29" s="484"/>
      <c r="AP29" s="483">
        <f>AN29+AP41</f>
        <v>0</v>
      </c>
      <c r="AQ29" s="487"/>
    </row>
    <row r="30" spans="1:43" s="12" customFormat="1" ht="27" hidden="1" customHeight="1">
      <c r="A30" s="462"/>
      <c r="B30" s="106">
        <f>$P$1+MROUND(ROUNDDOWN(AB4*$I$1,-1),50)</f>
        <v>1850</v>
      </c>
      <c r="C30" s="107"/>
      <c r="D30" s="48">
        <f>B30-$P$1</f>
        <v>550</v>
      </c>
      <c r="E30" s="49"/>
      <c r="F30" s="27">
        <f>IF((AB5)&lt;=8,P1,P1+ROUND(INT(((AB5-8)*I1)),-1))</f>
        <v>1300</v>
      </c>
      <c r="G30" s="28"/>
      <c r="H30" s="27">
        <f>IF((AB7)&lt;=8,P1,P1+ROUND(INT(((AB7-8)*I1)),-1))</f>
        <v>1300</v>
      </c>
      <c r="I30" s="28"/>
      <c r="J30" s="30" t="e">
        <f>IF((AB11)&lt;=8,P1,P1+ROUND(INT(((AB11-8)*I1)),-1))</f>
        <v>#REF!</v>
      </c>
      <c r="K30" s="24"/>
      <c r="L30" s="27">
        <f>IF((AB13)&lt;=8,P1,P1+ROUND(INT(((AB13-8)*I1)),-1))</f>
        <v>1300</v>
      </c>
      <c r="M30" s="28"/>
      <c r="N30" s="30">
        <f>IF((AB15)&lt;=8,P1,P1+ROUND(INT(((AB15-8)*I1)),-1))</f>
        <v>1300</v>
      </c>
      <c r="O30" s="24"/>
      <c r="P30" s="30">
        <f>IF((AB17)&lt;=8,P1,P1+ROUND(INT(((AB17-8)*I1)),-1))</f>
        <v>1300</v>
      </c>
      <c r="Q30" s="24"/>
      <c r="R30" s="30">
        <f>IF((AB19)&lt;=8,P1,P1+ROUND(INT(((AB19-8)*I1)),-1))</f>
        <v>1300</v>
      </c>
      <c r="S30" s="24"/>
      <c r="T30" s="30">
        <f>IF((AB21)&lt;=8,P1,P1+ROUND(INT(((AB21-8)*I1)),-1))</f>
        <v>1300</v>
      </c>
      <c r="U30" s="24"/>
      <c r="V30" s="30">
        <f>IF((AB23)&lt;=8,P1,P1+ROUND(INT(((AB23-8)*I1)),-1))</f>
        <v>1300</v>
      </c>
      <c r="W30" s="24"/>
      <c r="X30" s="30">
        <f>IF((AB25)&lt;=8,P1,P1+ROUND(INT(((AB25-8)*I1)),-1))</f>
        <v>1300</v>
      </c>
      <c r="Y30" s="24"/>
      <c r="Z30" s="30">
        <f>IF((AB27)&lt;=8,P1,P1+ROUND(INT(((AB27-8)*I1)),-1))</f>
        <v>1300</v>
      </c>
      <c r="AA30" s="24"/>
      <c r="AB30" s="465"/>
      <c r="AC30" s="466"/>
      <c r="AD30" s="467"/>
      <c r="AE30" s="496"/>
      <c r="AF30" s="485"/>
      <c r="AG30" s="486"/>
      <c r="AH30" s="485"/>
      <c r="AI30" s="486"/>
      <c r="AJ30" s="485"/>
      <c r="AK30" s="486"/>
      <c r="AL30" s="485"/>
      <c r="AM30" s="486"/>
      <c r="AN30" s="485"/>
      <c r="AO30" s="486"/>
      <c r="AP30" s="485"/>
      <c r="AQ30" s="488"/>
    </row>
    <row r="31" spans="1:43" s="12" customFormat="1" ht="27" hidden="1" customHeight="1">
      <c r="A31" s="461" t="str">
        <f>AD31</f>
        <v>봉상</v>
      </c>
      <c r="B31" s="104"/>
      <c r="C31" s="105">
        <f>MROUND(ROUNDDOWN(B32*0.8,-1),50)</f>
        <v>1500</v>
      </c>
      <c r="D31" s="46"/>
      <c r="E31" s="47">
        <f>C31-$S$1</f>
        <v>450</v>
      </c>
      <c r="F31" s="25"/>
      <c r="G31" s="26">
        <f t="shared" ref="G31:Q33" si="32">ROUND(F32*0.8,-1)</f>
        <v>1040</v>
      </c>
      <c r="H31" s="25"/>
      <c r="I31" s="26">
        <f t="shared" si="32"/>
        <v>1040</v>
      </c>
      <c r="J31" s="25"/>
      <c r="K31" s="22" t="e">
        <f t="shared" si="32"/>
        <v>#REF!</v>
      </c>
      <c r="L31" s="25"/>
      <c r="M31" s="26">
        <f t="shared" si="32"/>
        <v>1040</v>
      </c>
      <c r="N31" s="25"/>
      <c r="O31" s="22">
        <f t="shared" si="32"/>
        <v>1040</v>
      </c>
      <c r="P31" s="25"/>
      <c r="Q31" s="22">
        <f t="shared" si="30"/>
        <v>1040</v>
      </c>
      <c r="R31" s="25"/>
      <c r="S31" s="22">
        <f t="shared" ref="S31:AE43" si="33">ROUND(R32*0.8,-1)</f>
        <v>1040</v>
      </c>
      <c r="T31" s="25"/>
      <c r="U31" s="22">
        <f t="shared" si="31"/>
        <v>1040</v>
      </c>
      <c r="V31" s="25"/>
      <c r="W31" s="22">
        <f t="shared" si="29"/>
        <v>1040</v>
      </c>
      <c r="X31" s="25"/>
      <c r="Y31" s="22">
        <f t="shared" si="27"/>
        <v>1040</v>
      </c>
      <c r="Z31" s="25"/>
      <c r="AA31" s="22">
        <f t="shared" si="25"/>
        <v>1040</v>
      </c>
      <c r="AB31" s="14"/>
      <c r="AC31" s="11">
        <f t="shared" si="23"/>
        <v>1040</v>
      </c>
      <c r="AD31" s="463" t="s">
        <v>239</v>
      </c>
      <c r="AE31" s="464"/>
      <c r="AF31" s="495"/>
      <c r="AG31" s="495"/>
      <c r="AH31" s="489">
        <f>AF31+AH33</f>
        <v>0</v>
      </c>
      <c r="AI31" s="493"/>
      <c r="AJ31" s="489">
        <f>AH31+AJ35</f>
        <v>0</v>
      </c>
      <c r="AK31" s="493"/>
      <c r="AL31" s="489">
        <f>AJ31+AL37</f>
        <v>0</v>
      </c>
      <c r="AM31" s="493"/>
      <c r="AN31" s="489">
        <f>AL31+AN39</f>
        <v>0</v>
      </c>
      <c r="AO31" s="493"/>
      <c r="AP31" s="489">
        <f>AN31+AP41</f>
        <v>0</v>
      </c>
      <c r="AQ31" s="490"/>
    </row>
    <row r="32" spans="1:43" s="12" customFormat="1" ht="27" hidden="1" customHeight="1">
      <c r="A32" s="462"/>
      <c r="B32" s="106">
        <f>$P$1+MROUND(ROUNDDOWN(AD4*$I$1,-1),50)</f>
        <v>1850</v>
      </c>
      <c r="C32" s="107"/>
      <c r="D32" s="48">
        <f>B32-$P$1</f>
        <v>550</v>
      </c>
      <c r="E32" s="49"/>
      <c r="F32" s="27">
        <f>IF((AD5)&lt;=8,P1,P1+ROUND(INT(((AD5-8)*I1)),-1))</f>
        <v>1300</v>
      </c>
      <c r="G32" s="28"/>
      <c r="H32" s="27">
        <f>IF((AD7)&lt;=8,P1,P1+ROUND(INT(((AD7-8)*I1)),-1))</f>
        <v>1300</v>
      </c>
      <c r="I32" s="28"/>
      <c r="J32" s="30" t="e">
        <f>IF((AD11)&lt;=8,P1,P1+ROUND(INT(((AD11-8)*I1)),-1))</f>
        <v>#REF!</v>
      </c>
      <c r="K32" s="24"/>
      <c r="L32" s="27">
        <f>IF((AD13)&lt;=8,P1,P1+ROUND(INT(((AD13-8)*I1)),-1))</f>
        <v>1300</v>
      </c>
      <c r="M32" s="28"/>
      <c r="N32" s="30">
        <f>IF((AD15)&lt;=8,P1,P1+ROUND(INT(((AD15-8)*I1)),-1))</f>
        <v>1300</v>
      </c>
      <c r="O32" s="24"/>
      <c r="P32" s="30">
        <f>IF((AD17)&lt;=8,P1,P1+ROUND(INT(((AD17-8)*I1)),-1))</f>
        <v>1300</v>
      </c>
      <c r="Q32" s="24"/>
      <c r="R32" s="30">
        <f>IF((AD19)&lt;=8,P1,P1+ROUND(INT(((AD19-8)*I1)),-1))</f>
        <v>1300</v>
      </c>
      <c r="S32" s="24"/>
      <c r="T32" s="30">
        <f>IF((AD21)&lt;=8,P1,P1+ROUND(INT(((AD21-8)*I1)),-1))</f>
        <v>1300</v>
      </c>
      <c r="U32" s="24"/>
      <c r="V32" s="30">
        <f>IF((AD23)&lt;=8,P1,P1+ROUND(INT(((AD23-8)*I1)),-1))</f>
        <v>1300</v>
      </c>
      <c r="W32" s="24"/>
      <c r="X32" s="30">
        <f>IF((AD25)&lt;=8,P1,P1+ROUND(INT(((AD25-8)*I1)),-1))</f>
        <v>1300</v>
      </c>
      <c r="Y32" s="24"/>
      <c r="Z32" s="30">
        <f>IF((AD27)&lt;=8,P1,P1+ROUND(INT(((AD27-8)*I1)),-1))</f>
        <v>1300</v>
      </c>
      <c r="AA32" s="24"/>
      <c r="AB32" s="17">
        <f>IF((AD29)&lt;=8,P1,P1+ROUND(INT(((AD29-8)*I1)),-1))</f>
        <v>1300</v>
      </c>
      <c r="AC32" s="13"/>
      <c r="AD32" s="465"/>
      <c r="AE32" s="466"/>
      <c r="AF32" s="467"/>
      <c r="AG32" s="467"/>
      <c r="AH32" s="491"/>
      <c r="AI32" s="494"/>
      <c r="AJ32" s="491"/>
      <c r="AK32" s="494"/>
      <c r="AL32" s="491"/>
      <c r="AM32" s="494"/>
      <c r="AN32" s="491"/>
      <c r="AO32" s="494"/>
      <c r="AP32" s="491"/>
      <c r="AQ32" s="492"/>
    </row>
    <row r="33" spans="1:43" s="12" customFormat="1" ht="27" hidden="1" customHeight="1">
      <c r="A33" s="461" t="str">
        <f>AF33</f>
        <v>죽산</v>
      </c>
      <c r="B33" s="104"/>
      <c r="C33" s="105">
        <f>MROUND(ROUNDDOWN(B34*0.8,-1),50)</f>
        <v>1500</v>
      </c>
      <c r="D33" s="46"/>
      <c r="E33" s="47">
        <f>C33-$S$1</f>
        <v>450</v>
      </c>
      <c r="F33" s="25"/>
      <c r="G33" s="26">
        <f t="shared" ref="G33:Q35" si="34">ROUND(F34*0.8,-1)</f>
        <v>1040</v>
      </c>
      <c r="H33" s="25"/>
      <c r="I33" s="26">
        <f t="shared" si="34"/>
        <v>1040</v>
      </c>
      <c r="J33" s="25"/>
      <c r="K33" s="22" t="e">
        <f t="shared" si="34"/>
        <v>#REF!</v>
      </c>
      <c r="L33" s="25"/>
      <c r="M33" s="26">
        <f t="shared" si="34"/>
        <v>1040</v>
      </c>
      <c r="N33" s="25"/>
      <c r="O33" s="22">
        <f t="shared" si="34"/>
        <v>1040</v>
      </c>
      <c r="P33" s="25"/>
      <c r="Q33" s="22">
        <f t="shared" si="32"/>
        <v>1040</v>
      </c>
      <c r="R33" s="25"/>
      <c r="S33" s="22">
        <f t="shared" ref="S33:AC43" si="35">ROUND(R34*0.8,-1)</f>
        <v>1040</v>
      </c>
      <c r="T33" s="25"/>
      <c r="U33" s="22">
        <f t="shared" si="33"/>
        <v>1040</v>
      </c>
      <c r="V33" s="25"/>
      <c r="W33" s="22">
        <f t="shared" si="31"/>
        <v>1040</v>
      </c>
      <c r="X33" s="25"/>
      <c r="Y33" s="22">
        <f t="shared" si="29"/>
        <v>1040</v>
      </c>
      <c r="Z33" s="25"/>
      <c r="AA33" s="22">
        <f t="shared" si="27"/>
        <v>1040</v>
      </c>
      <c r="AB33" s="14"/>
      <c r="AC33" s="11">
        <f t="shared" si="25"/>
        <v>1040</v>
      </c>
      <c r="AD33" s="14"/>
      <c r="AE33" s="11">
        <f t="shared" si="23"/>
        <v>1040</v>
      </c>
      <c r="AF33" s="463" t="s">
        <v>241</v>
      </c>
      <c r="AG33" s="464"/>
      <c r="AH33" s="467"/>
      <c r="AI33" s="467"/>
      <c r="AJ33" s="483">
        <f>AH33+AJ35</f>
        <v>0</v>
      </c>
      <c r="AK33" s="484"/>
      <c r="AL33" s="483">
        <f>AJ33+AL37</f>
        <v>0</v>
      </c>
      <c r="AM33" s="484"/>
      <c r="AN33" s="483">
        <f>AL33+AN39</f>
        <v>0</v>
      </c>
      <c r="AO33" s="484"/>
      <c r="AP33" s="483">
        <f>AN33+AP41</f>
        <v>0</v>
      </c>
      <c r="AQ33" s="487"/>
    </row>
    <row r="34" spans="1:43" s="12" customFormat="1" ht="27" hidden="1" customHeight="1">
      <c r="A34" s="462"/>
      <c r="B34" s="106">
        <f>$P$1+MROUND(ROUNDDOWN(AF4*$I$1,-1),50)</f>
        <v>1850</v>
      </c>
      <c r="C34" s="107"/>
      <c r="D34" s="48">
        <f>B34-$P$1</f>
        <v>550</v>
      </c>
      <c r="E34" s="49"/>
      <c r="F34" s="27">
        <f>IF((AF5)&lt;=8,P1,P1+ROUND(INT(((AF5-8)*I1)),-1))</f>
        <v>1300</v>
      </c>
      <c r="G34" s="28"/>
      <c r="H34" s="27">
        <f>IF((AF7)&lt;=8,P1,P1+ROUND(INT(((AF7-8)*I1)),-1))</f>
        <v>1300</v>
      </c>
      <c r="I34" s="28"/>
      <c r="J34" s="30" t="e">
        <f>IF((AF11)&lt;=8,P1,P1+ROUND(INT(((AF11-8)*I1)),-1))</f>
        <v>#REF!</v>
      </c>
      <c r="K34" s="24"/>
      <c r="L34" s="27">
        <f>IF((AF13)&lt;=8,P1,P1+ROUND(INT(((AF13-8)*I1)),-1))</f>
        <v>1300</v>
      </c>
      <c r="M34" s="28"/>
      <c r="N34" s="30">
        <f>IF((AF15)&lt;=8,P1,P1+ROUND(INT(((AF15-8)*I1)),-1))</f>
        <v>1300</v>
      </c>
      <c r="O34" s="24"/>
      <c r="P34" s="30">
        <f>IF((AF17)&lt;=8,P1,P1+ROUND(INT(((AF17-8)*I1)),-1))</f>
        <v>1300</v>
      </c>
      <c r="Q34" s="24"/>
      <c r="R34" s="30">
        <f>IF((AF19)&lt;=8,P1,P1+ROUND(INT(((AF19-8)*I1)),-1))</f>
        <v>1300</v>
      </c>
      <c r="S34" s="24"/>
      <c r="T34" s="30">
        <f>IF((AF21)&lt;=8,P1,P1+ROUND(INT(((AF21-8)*I1)),-1))</f>
        <v>1300</v>
      </c>
      <c r="U34" s="24"/>
      <c r="V34" s="30">
        <f>IF((AF23)&lt;=8,P1,P1+ROUND(INT(((AF23-8)*I1)),-1))</f>
        <v>1300</v>
      </c>
      <c r="W34" s="24"/>
      <c r="X34" s="30">
        <f>IF((AF25)&lt;=8,P1,P1+ROUND(INT(((AF25-8)*I1)),-1))</f>
        <v>1300</v>
      </c>
      <c r="Y34" s="24"/>
      <c r="Z34" s="30">
        <f>IF((AF27)&lt;=8,P1,P1+ROUND(INT(((AF27-8)*I1)),-1))</f>
        <v>1300</v>
      </c>
      <c r="AA34" s="24"/>
      <c r="AB34" s="17">
        <f>IF((AF29)&lt;=8,P1,P1+ROUND(INT(((AF29-8)*I1)),-1))</f>
        <v>1300</v>
      </c>
      <c r="AC34" s="24"/>
      <c r="AD34" s="30">
        <f>IF((AF31)&lt;=8,P1,P1+ROUND(INT(((AF31-8)*I1)),-1))</f>
        <v>1300</v>
      </c>
      <c r="AE34" s="24"/>
      <c r="AF34" s="465"/>
      <c r="AG34" s="466"/>
      <c r="AH34" s="467"/>
      <c r="AI34" s="467"/>
      <c r="AJ34" s="485"/>
      <c r="AK34" s="486"/>
      <c r="AL34" s="485"/>
      <c r="AM34" s="486"/>
      <c r="AN34" s="485"/>
      <c r="AO34" s="486"/>
      <c r="AP34" s="485"/>
      <c r="AQ34" s="488"/>
    </row>
    <row r="35" spans="1:43" s="12" customFormat="1" ht="27" hidden="1" customHeight="1">
      <c r="A35" s="461" t="str">
        <f>AH35</f>
        <v>용동</v>
      </c>
      <c r="B35" s="104"/>
      <c r="C35" s="105">
        <f>MROUND(ROUNDDOWN(B36*0.8,-1),50)</f>
        <v>1500</v>
      </c>
      <c r="D35" s="46"/>
      <c r="E35" s="47">
        <f>C35-$S$1</f>
        <v>450</v>
      </c>
      <c r="F35" s="25"/>
      <c r="G35" s="26">
        <f t="shared" ref="G35:Q37" si="36">ROUND(F36*0.8,-1)</f>
        <v>1040</v>
      </c>
      <c r="H35" s="25"/>
      <c r="I35" s="26">
        <f t="shared" si="36"/>
        <v>1040</v>
      </c>
      <c r="J35" s="25"/>
      <c r="K35" s="22" t="e">
        <f t="shared" si="36"/>
        <v>#REF!</v>
      </c>
      <c r="L35" s="25"/>
      <c r="M35" s="26">
        <f t="shared" si="36"/>
        <v>1040</v>
      </c>
      <c r="N35" s="25"/>
      <c r="O35" s="22">
        <f t="shared" si="36"/>
        <v>1040</v>
      </c>
      <c r="P35" s="25"/>
      <c r="Q35" s="22">
        <f t="shared" si="34"/>
        <v>1040</v>
      </c>
      <c r="R35" s="25"/>
      <c r="S35" s="22">
        <f t="shared" ref="S35:AA43" si="37">ROUND(R36*0.8,-1)</f>
        <v>1040</v>
      </c>
      <c r="T35" s="25"/>
      <c r="U35" s="22">
        <f t="shared" si="35"/>
        <v>1040</v>
      </c>
      <c r="V35" s="25"/>
      <c r="W35" s="22">
        <f t="shared" si="33"/>
        <v>1040</v>
      </c>
      <c r="X35" s="25"/>
      <c r="Y35" s="22">
        <f t="shared" si="31"/>
        <v>1040</v>
      </c>
      <c r="Z35" s="25"/>
      <c r="AA35" s="22">
        <f t="shared" si="29"/>
        <v>1040</v>
      </c>
      <c r="AB35" s="14"/>
      <c r="AC35" s="22">
        <f t="shared" si="27"/>
        <v>1040</v>
      </c>
      <c r="AD35" s="25"/>
      <c r="AE35" s="22">
        <f t="shared" si="25"/>
        <v>1040</v>
      </c>
      <c r="AF35" s="14"/>
      <c r="AG35" s="11">
        <f t="shared" si="23"/>
        <v>1040</v>
      </c>
      <c r="AH35" s="463" t="s">
        <v>243</v>
      </c>
      <c r="AI35" s="464"/>
      <c r="AJ35" s="467"/>
      <c r="AK35" s="467"/>
      <c r="AL35" s="489">
        <f>AJ35+AL37</f>
        <v>0</v>
      </c>
      <c r="AM35" s="493"/>
      <c r="AN35" s="489">
        <f>AL35+AN39</f>
        <v>0</v>
      </c>
      <c r="AO35" s="493"/>
      <c r="AP35" s="489">
        <f>AN35+AP41</f>
        <v>0</v>
      </c>
      <c r="AQ35" s="490"/>
    </row>
    <row r="36" spans="1:43" s="12" customFormat="1" ht="27" hidden="1" customHeight="1">
      <c r="A36" s="462"/>
      <c r="B36" s="106">
        <f>$P$1+MROUND(ROUNDDOWN(AH4*$I$1,-1),50)</f>
        <v>1850</v>
      </c>
      <c r="C36" s="107"/>
      <c r="D36" s="48">
        <f>B36-$P$1</f>
        <v>550</v>
      </c>
      <c r="E36" s="49"/>
      <c r="F36" s="27">
        <f>IF((AH5)&lt;=8,P1,P1+ROUND(INT(((AH5-8)*I1)),-1))</f>
        <v>1300</v>
      </c>
      <c r="G36" s="28"/>
      <c r="H36" s="27">
        <f>IF((AH7)&lt;=8,P1,P1+ROUND(INT(((AH7-8)*I1)),-1))</f>
        <v>1300</v>
      </c>
      <c r="I36" s="28"/>
      <c r="J36" s="30" t="e">
        <f>IF((AH11)&lt;=8,P1,P1+ROUND(INT(((AH11-8)*I1)),-1))</f>
        <v>#REF!</v>
      </c>
      <c r="K36" s="24"/>
      <c r="L36" s="27">
        <f>IF((AH13)&lt;=8,P1,P1+ROUND(INT(((AH13-8)*I1)),-1))</f>
        <v>1300</v>
      </c>
      <c r="M36" s="28"/>
      <c r="N36" s="30">
        <f>IF((AH15)&lt;=8,P1,P1+ROUND(INT(((AH15-8)*I1)),-1))</f>
        <v>1300</v>
      </c>
      <c r="O36" s="24"/>
      <c r="P36" s="30">
        <f>IF((AH17)&lt;=8,P1,P1+ROUND(INT(((AH17-8)*I1)),-1))</f>
        <v>1300</v>
      </c>
      <c r="Q36" s="24"/>
      <c r="R36" s="30">
        <f>IF((AH19)&lt;=8,P1,P1+ROUND(INT(((AH19-8)*I1)),-1))</f>
        <v>1300</v>
      </c>
      <c r="S36" s="24"/>
      <c r="T36" s="30">
        <f>IF((AH21)&lt;=8,P1,P1+ROUND(INT(((AH21-8)*I1)),-1))</f>
        <v>1300</v>
      </c>
      <c r="U36" s="24"/>
      <c r="V36" s="30">
        <f>IF((AH23)&lt;=8,P1,P1+ROUND(INT(((AH23-8)*I1)),-1))</f>
        <v>1300</v>
      </c>
      <c r="W36" s="24"/>
      <c r="X36" s="30">
        <f>IF((AH25)&lt;=8,P1,P1+ROUND(INT(((AH25-8)*I1)),-1))</f>
        <v>1300</v>
      </c>
      <c r="Y36" s="24"/>
      <c r="Z36" s="30">
        <f>IF((AH27)&lt;=8,P1,P1+ROUND(INT(((AH27-8)*I1)),-1))</f>
        <v>1300</v>
      </c>
      <c r="AA36" s="24"/>
      <c r="AB36" s="17">
        <f>IF((AH29)&lt;=8,P1,P1+ROUND(INT(((AH29-8)*I1)),-1))</f>
        <v>1300</v>
      </c>
      <c r="AC36" s="24"/>
      <c r="AD36" s="30">
        <f>IF((AH31)&lt;=8,P1,P1+ROUND(INT(((AH31-8)*I1)),-1))</f>
        <v>1300</v>
      </c>
      <c r="AE36" s="24"/>
      <c r="AF36" s="17">
        <f>IF((AH33)&lt;=8,P1,P1+ROUND(INT(((AH33-8)*I1)),-1))</f>
        <v>1300</v>
      </c>
      <c r="AG36" s="13"/>
      <c r="AH36" s="465"/>
      <c r="AI36" s="466"/>
      <c r="AJ36" s="467"/>
      <c r="AK36" s="467"/>
      <c r="AL36" s="491"/>
      <c r="AM36" s="494"/>
      <c r="AN36" s="491"/>
      <c r="AO36" s="494"/>
      <c r="AP36" s="491"/>
      <c r="AQ36" s="492"/>
    </row>
    <row r="37" spans="1:43" s="12" customFormat="1" ht="27" hidden="1" customHeight="1">
      <c r="A37" s="461" t="str">
        <f>AJ37</f>
        <v>탄광</v>
      </c>
      <c r="B37" s="104"/>
      <c r="C37" s="105">
        <f>MROUND(ROUNDDOWN(B38*0.8,-1),50)</f>
        <v>1500</v>
      </c>
      <c r="D37" s="46"/>
      <c r="E37" s="47">
        <f>C37-$S$1</f>
        <v>450</v>
      </c>
      <c r="F37" s="25"/>
      <c r="G37" s="26">
        <f t="shared" ref="G37:Q39" si="38">ROUND(F38*0.8,-1)</f>
        <v>1040</v>
      </c>
      <c r="H37" s="25"/>
      <c r="I37" s="26">
        <f t="shared" si="38"/>
        <v>1040</v>
      </c>
      <c r="J37" s="25"/>
      <c r="K37" s="22" t="e">
        <f t="shared" si="38"/>
        <v>#REF!</v>
      </c>
      <c r="L37" s="25"/>
      <c r="M37" s="26">
        <f t="shared" si="38"/>
        <v>1040</v>
      </c>
      <c r="N37" s="25"/>
      <c r="O37" s="22">
        <f t="shared" si="38"/>
        <v>1040</v>
      </c>
      <c r="P37" s="25"/>
      <c r="Q37" s="22">
        <f t="shared" si="36"/>
        <v>1040</v>
      </c>
      <c r="R37" s="25"/>
      <c r="S37" s="22">
        <f t="shared" ref="S37:Y43" si="39">ROUND(R38*0.8,-1)</f>
        <v>1040</v>
      </c>
      <c r="T37" s="25"/>
      <c r="U37" s="22">
        <f t="shared" si="37"/>
        <v>1040</v>
      </c>
      <c r="V37" s="25"/>
      <c r="W37" s="22">
        <f t="shared" si="35"/>
        <v>1040</v>
      </c>
      <c r="X37" s="25"/>
      <c r="Y37" s="22">
        <f t="shared" si="33"/>
        <v>1040</v>
      </c>
      <c r="Z37" s="25"/>
      <c r="AA37" s="22">
        <f t="shared" si="31"/>
        <v>1040</v>
      </c>
      <c r="AB37" s="14"/>
      <c r="AC37" s="22">
        <f t="shared" si="29"/>
        <v>1040</v>
      </c>
      <c r="AD37" s="25"/>
      <c r="AE37" s="22">
        <f t="shared" si="27"/>
        <v>1040</v>
      </c>
      <c r="AF37" s="25"/>
      <c r="AG37" s="22">
        <f t="shared" si="25"/>
        <v>1040</v>
      </c>
      <c r="AH37" s="25"/>
      <c r="AI37" s="22">
        <f t="shared" ref="AI37:AO43" si="40">ROUND(AH38*0.8,-1)</f>
        <v>1040</v>
      </c>
      <c r="AJ37" s="479" t="s">
        <v>244</v>
      </c>
      <c r="AK37" s="480"/>
      <c r="AL37" s="467"/>
      <c r="AM37" s="467"/>
      <c r="AN37" s="483">
        <f>AL37+AN39</f>
        <v>0</v>
      </c>
      <c r="AO37" s="484"/>
      <c r="AP37" s="483">
        <f>AN37+AP41</f>
        <v>0</v>
      </c>
      <c r="AQ37" s="487"/>
    </row>
    <row r="38" spans="1:43" s="12" customFormat="1" ht="27" hidden="1" customHeight="1">
      <c r="A38" s="462"/>
      <c r="B38" s="106">
        <f>$P$1+MROUND(ROUNDDOWN(AJ4*$I$1,-1),50)</f>
        <v>1850</v>
      </c>
      <c r="C38" s="107"/>
      <c r="D38" s="48">
        <f>B38-$P$1</f>
        <v>550</v>
      </c>
      <c r="E38" s="49"/>
      <c r="F38" s="27">
        <f>IF((AJ5)&lt;=8,P1,P1+ROUND(INT(((AJ5-8)*I1)),-1))</f>
        <v>1300</v>
      </c>
      <c r="G38" s="28"/>
      <c r="H38" s="27">
        <f>IF((AJ7)&lt;=8,P1,P1+ROUND(INT(((AJ7-8)*I1)),-1))</f>
        <v>1300</v>
      </c>
      <c r="I38" s="28"/>
      <c r="J38" s="30" t="e">
        <f>IF((AJ11)&lt;=8,P1,P1+ROUND(INT(((AJ11-8)*I1)),-1))</f>
        <v>#REF!</v>
      </c>
      <c r="K38" s="24"/>
      <c r="L38" s="27">
        <f>IF((AJ13)&lt;=8,P1,P1+ROUND(INT(((AJ13-8)*I1)),-1))</f>
        <v>1300</v>
      </c>
      <c r="M38" s="28"/>
      <c r="N38" s="30">
        <f>IF((AJ15)&lt;=8,P1,P1+ROUND(INT(((AJ15-8)*I1)),-1))</f>
        <v>1300</v>
      </c>
      <c r="O38" s="24"/>
      <c r="P38" s="30">
        <f>IF((AJ17)&lt;=8,P1,P1+ROUND(INT(((AJ17-8)*I1)),-1))</f>
        <v>1300</v>
      </c>
      <c r="Q38" s="24"/>
      <c r="R38" s="30">
        <f>IF((AJ19)&lt;=8,P1,P1+ROUND(INT(((AJ19-8)*I1)),-1))</f>
        <v>1300</v>
      </c>
      <c r="S38" s="24"/>
      <c r="T38" s="30">
        <f>IF((AJ21)&lt;=8,P1,P1+ROUND(INT(((AJ21-8)*I1)),-1))</f>
        <v>1300</v>
      </c>
      <c r="U38" s="24"/>
      <c r="V38" s="30">
        <f>IF((AJ23)&lt;=8,P1,P1+ROUND(INT(((AJ23-8)*I1)),-1))</f>
        <v>1300</v>
      </c>
      <c r="W38" s="24"/>
      <c r="X38" s="30">
        <f>IF((AJ25)&lt;=8,P1,P1+ROUND(INT(((AJ25-8)*I1)),-1))</f>
        <v>1300</v>
      </c>
      <c r="Y38" s="24"/>
      <c r="Z38" s="30">
        <f>IF((AJ27)&lt;=8,P1,P1+ROUND(INT(((AJ27-8)*I1)),-1))</f>
        <v>1300</v>
      </c>
      <c r="AA38" s="24"/>
      <c r="AB38" s="17">
        <f>IF((AJ29)&lt;=8,P1,P1+ROUND(INT(((AJ29-8)*I1)),-1))</f>
        <v>1300</v>
      </c>
      <c r="AC38" s="24"/>
      <c r="AD38" s="30">
        <f>IF((AJ31)&lt;=8,P1,P1+ROUND(INT(((AJ31-8)*I1)),-1))</f>
        <v>1300</v>
      </c>
      <c r="AE38" s="24"/>
      <c r="AF38" s="30">
        <f>IF((AJ33)&lt;=8,P1,P1+ROUND(INT(((AJ33-8)*I1)),-1))</f>
        <v>1300</v>
      </c>
      <c r="AG38" s="24"/>
      <c r="AH38" s="30">
        <f>IF((AJ35)&lt;=8,P1,P1+ROUND(INT(((AJ35-8)*I1)),-1))</f>
        <v>1300</v>
      </c>
      <c r="AI38" s="24"/>
      <c r="AJ38" s="481"/>
      <c r="AK38" s="482"/>
      <c r="AL38" s="467"/>
      <c r="AM38" s="467"/>
      <c r="AN38" s="485"/>
      <c r="AO38" s="486"/>
      <c r="AP38" s="485"/>
      <c r="AQ38" s="488"/>
    </row>
    <row r="39" spans="1:43" s="12" customFormat="1" ht="27" hidden="1" customHeight="1">
      <c r="A39" s="461" t="str">
        <f>AL39</f>
        <v>문창</v>
      </c>
      <c r="B39" s="104"/>
      <c r="C39" s="105">
        <f>MROUND(ROUNDDOWN(B40*0.8,-1),50)</f>
        <v>1500</v>
      </c>
      <c r="D39" s="46"/>
      <c r="E39" s="47">
        <f>C39-$S$1</f>
        <v>450</v>
      </c>
      <c r="F39" s="25"/>
      <c r="G39" s="26">
        <f t="shared" ref="G39:Q41" si="41">ROUND(F40*0.8,-1)</f>
        <v>1040</v>
      </c>
      <c r="H39" s="25"/>
      <c r="I39" s="26">
        <f t="shared" si="41"/>
        <v>1040</v>
      </c>
      <c r="J39" s="25"/>
      <c r="K39" s="22" t="e">
        <f t="shared" si="41"/>
        <v>#REF!</v>
      </c>
      <c r="L39" s="25"/>
      <c r="M39" s="26">
        <f t="shared" si="41"/>
        <v>1040</v>
      </c>
      <c r="N39" s="25"/>
      <c r="O39" s="22">
        <f t="shared" si="41"/>
        <v>1040</v>
      </c>
      <c r="P39" s="25"/>
      <c r="Q39" s="22">
        <f t="shared" si="38"/>
        <v>1040</v>
      </c>
      <c r="R39" s="25"/>
      <c r="S39" s="22">
        <f t="shared" ref="S39:W43" si="42">ROUND(R40*0.8,-1)</f>
        <v>1040</v>
      </c>
      <c r="T39" s="25"/>
      <c r="U39" s="22">
        <f t="shared" si="39"/>
        <v>1040</v>
      </c>
      <c r="V39" s="25"/>
      <c r="W39" s="22">
        <f t="shared" si="37"/>
        <v>1040</v>
      </c>
      <c r="X39" s="25"/>
      <c r="Y39" s="22">
        <f t="shared" si="35"/>
        <v>1040</v>
      </c>
      <c r="Z39" s="25"/>
      <c r="AA39" s="22">
        <f t="shared" si="33"/>
        <v>1040</v>
      </c>
      <c r="AB39" s="14"/>
      <c r="AC39" s="22">
        <f t="shared" si="31"/>
        <v>1040</v>
      </c>
      <c r="AD39" s="25"/>
      <c r="AE39" s="22">
        <f t="shared" si="29"/>
        <v>1040</v>
      </c>
      <c r="AF39" s="25"/>
      <c r="AG39" s="22">
        <f t="shared" si="27"/>
        <v>1040</v>
      </c>
      <c r="AH39" s="25"/>
      <c r="AI39" s="22">
        <f t="shared" ref="AI39:AM43" si="43">ROUND(AH40*0.8,-1)</f>
        <v>1040</v>
      </c>
      <c r="AJ39" s="25"/>
      <c r="AK39" s="22">
        <f t="shared" si="40"/>
        <v>1040</v>
      </c>
      <c r="AL39" s="463" t="s">
        <v>245</v>
      </c>
      <c r="AM39" s="464"/>
      <c r="AN39" s="467"/>
      <c r="AO39" s="467"/>
      <c r="AP39" s="489">
        <f>AN39+AP41</f>
        <v>0</v>
      </c>
      <c r="AQ39" s="490"/>
    </row>
    <row r="40" spans="1:43" s="12" customFormat="1" ht="27" hidden="1" customHeight="1">
      <c r="A40" s="462"/>
      <c r="B40" s="106">
        <f>$P$1+MROUND(ROUNDDOWN(AL4*$I$1,-1),50)</f>
        <v>1850</v>
      </c>
      <c r="C40" s="107"/>
      <c r="D40" s="48">
        <f>B40-$P$1</f>
        <v>550</v>
      </c>
      <c r="E40" s="49"/>
      <c r="F40" s="27">
        <f>IF((AL5)&lt;=8,P1,P1+ROUND(INT(((AL5-8)*I1)),-1))</f>
        <v>1300</v>
      </c>
      <c r="G40" s="28"/>
      <c r="H40" s="27">
        <f>IF((AL7)&lt;=8,P1,P1+ROUND(INT(((AL7-8)*I1)),-1))</f>
        <v>1300</v>
      </c>
      <c r="I40" s="28"/>
      <c r="J40" s="30" t="e">
        <f>IF((AL11)&lt;=8,P1,P1+ROUND(INT(((AL11-8)*I1)),-1))</f>
        <v>#REF!</v>
      </c>
      <c r="K40" s="24"/>
      <c r="L40" s="27">
        <f>IF((AL13)&lt;=8,P1,P1+ROUND(INT(((AL13-8)*I1)),-1))</f>
        <v>1300</v>
      </c>
      <c r="M40" s="28"/>
      <c r="N40" s="30">
        <f>IF((AL15)&lt;=8,P1,P1+ROUND(INT(((AL15-8)*I1)),-1))</f>
        <v>1300</v>
      </c>
      <c r="O40" s="24"/>
      <c r="P40" s="30">
        <f>IF((AL17)&lt;=8,P1,P1+ROUND(INT(((AL17-8)*I1)),-1))</f>
        <v>1300</v>
      </c>
      <c r="Q40" s="24"/>
      <c r="R40" s="30">
        <f>IF((AL19)&lt;=8,P1,P1+ROUND(INT(((AL19-8)*I1)),-1))</f>
        <v>1300</v>
      </c>
      <c r="S40" s="24"/>
      <c r="T40" s="30">
        <f>IF((AL21)&lt;=8,P1,P1+ROUND(INT(((AL21-8)*I1)),-1))</f>
        <v>1300</v>
      </c>
      <c r="U40" s="24"/>
      <c r="V40" s="30">
        <f>IF((AL23)&lt;=8,P1,P1+ROUND(INT(((AL23-8)*I1)),-1))</f>
        <v>1300</v>
      </c>
      <c r="W40" s="24"/>
      <c r="X40" s="30">
        <f>IF((AL25)&lt;=8,P1,P1+ROUND(INT(((AL25-8)*I1)),-1))</f>
        <v>1300</v>
      </c>
      <c r="Y40" s="24"/>
      <c r="Z40" s="30">
        <f>IF((AL27)&lt;=8,P1,P1+ROUND(INT(((AL27-8)*I1)),-1))</f>
        <v>1300</v>
      </c>
      <c r="AA40" s="24"/>
      <c r="AB40" s="17">
        <f>IF((AL29)&lt;=8,P1,P1+ROUND(INT(((AL29-8)*I1)),-1))</f>
        <v>1300</v>
      </c>
      <c r="AC40" s="24"/>
      <c r="AD40" s="30">
        <f>IF((AL31)&lt;=8,P1,P1+ROUND(INT(((AL31-8)*I1)),-1))</f>
        <v>1300</v>
      </c>
      <c r="AE40" s="24"/>
      <c r="AF40" s="30">
        <f>IF((AL33)&lt;=8,P1,P1+ROUND(INT(((AL33-8)*I1)),-1))</f>
        <v>1300</v>
      </c>
      <c r="AG40" s="24"/>
      <c r="AH40" s="30">
        <f>IF((AL35)&lt;=8,P1,P1+ROUND(INT(((AL35-8)*I1)),-1))</f>
        <v>1300</v>
      </c>
      <c r="AI40" s="24"/>
      <c r="AJ40" s="30">
        <f>IF((AL37)&lt;=8,P1,P1+ROUND(INT(((AL37-8)*I1)),-1))</f>
        <v>1300</v>
      </c>
      <c r="AK40" s="24"/>
      <c r="AL40" s="465"/>
      <c r="AM40" s="466"/>
      <c r="AN40" s="467"/>
      <c r="AO40" s="467"/>
      <c r="AP40" s="491"/>
      <c r="AQ40" s="492"/>
    </row>
    <row r="41" spans="1:43" s="12" customFormat="1" ht="27" hidden="1" customHeight="1">
      <c r="A41" s="461" t="str">
        <f>AN41</f>
        <v>비봉</v>
      </c>
      <c r="B41" s="104"/>
      <c r="C41" s="105">
        <f>MROUND(ROUNDDOWN(B42*0.8,-1),50)</f>
        <v>1500</v>
      </c>
      <c r="D41" s="46"/>
      <c r="E41" s="47">
        <f>C41-$S$1</f>
        <v>450</v>
      </c>
      <c r="F41" s="25"/>
      <c r="G41" s="26">
        <f t="shared" ref="G41:Q43" si="44">ROUND(F42*0.8,-1)</f>
        <v>1040</v>
      </c>
      <c r="H41" s="25"/>
      <c r="I41" s="26">
        <f t="shared" si="44"/>
        <v>1040</v>
      </c>
      <c r="J41" s="25"/>
      <c r="K41" s="22" t="e">
        <f t="shared" si="44"/>
        <v>#REF!</v>
      </c>
      <c r="L41" s="25"/>
      <c r="M41" s="26">
        <f t="shared" si="44"/>
        <v>1040</v>
      </c>
      <c r="N41" s="25"/>
      <c r="O41" s="22">
        <f t="shared" si="44"/>
        <v>1040</v>
      </c>
      <c r="P41" s="25"/>
      <c r="Q41" s="22">
        <f t="shared" si="41"/>
        <v>1040</v>
      </c>
      <c r="R41" s="25"/>
      <c r="S41" s="22">
        <f t="shared" ref="S41:U43" si="45">ROUND(R42*0.8,-1)</f>
        <v>1040</v>
      </c>
      <c r="T41" s="25"/>
      <c r="U41" s="22">
        <f t="shared" si="42"/>
        <v>1040</v>
      </c>
      <c r="V41" s="25"/>
      <c r="W41" s="22">
        <f t="shared" si="39"/>
        <v>1040</v>
      </c>
      <c r="X41" s="25"/>
      <c r="Y41" s="22">
        <f t="shared" si="37"/>
        <v>1040</v>
      </c>
      <c r="Z41" s="25"/>
      <c r="AA41" s="22">
        <f t="shared" si="35"/>
        <v>1040</v>
      </c>
      <c r="AB41" s="14"/>
      <c r="AC41" s="22">
        <f t="shared" si="33"/>
        <v>1040</v>
      </c>
      <c r="AD41" s="25"/>
      <c r="AE41" s="22">
        <f t="shared" si="31"/>
        <v>1040</v>
      </c>
      <c r="AF41" s="25"/>
      <c r="AG41" s="22">
        <f t="shared" si="29"/>
        <v>1040</v>
      </c>
      <c r="AH41" s="25"/>
      <c r="AI41" s="22">
        <f t="shared" ref="AI41:AK43" si="46">ROUND(AH42*0.8,-1)</f>
        <v>1040</v>
      </c>
      <c r="AJ41" s="25"/>
      <c r="AK41" s="22">
        <f t="shared" si="43"/>
        <v>1040</v>
      </c>
      <c r="AL41" s="14"/>
      <c r="AM41" s="11">
        <f t="shared" si="40"/>
        <v>1040</v>
      </c>
      <c r="AN41" s="463" t="s">
        <v>246</v>
      </c>
      <c r="AO41" s="464"/>
      <c r="AP41" s="467"/>
      <c r="AQ41" s="468"/>
    </row>
    <row r="42" spans="1:43" s="12" customFormat="1" ht="27" hidden="1" customHeight="1">
      <c r="A42" s="462"/>
      <c r="B42" s="106">
        <f>$P$1+MROUND(ROUNDDOWN(AN4*$I$1,-1),50)</f>
        <v>1850</v>
      </c>
      <c r="C42" s="107"/>
      <c r="D42" s="48">
        <f>B42-$P$1</f>
        <v>550</v>
      </c>
      <c r="E42" s="49"/>
      <c r="F42" s="27">
        <f>IF((AN5)&lt;=8,P1,P1+ROUND(INT(((AN5-8)*I1)),-1))</f>
        <v>1300</v>
      </c>
      <c r="G42" s="28"/>
      <c r="H42" s="27">
        <f>IF((AN7)&lt;=8,P1,P1+ROUND(INT(((AN7-8)*I1)),-1))</f>
        <v>1300</v>
      </c>
      <c r="I42" s="28"/>
      <c r="J42" s="30" t="e">
        <f>IF((AN11)&lt;=8,P1,P1+ROUND(INT(((AN11-8)*I1)),-1))</f>
        <v>#REF!</v>
      </c>
      <c r="K42" s="24"/>
      <c r="L42" s="27">
        <f>IF((AN13)&lt;=8,P1,P1+ROUND(INT(((AN13-8)*I1)),-1))</f>
        <v>1300</v>
      </c>
      <c r="M42" s="28"/>
      <c r="N42" s="30">
        <f>IF((AN15)&lt;=8,P1,P1+ROUND(INT(((AN15-8)*I1)),-1))</f>
        <v>1300</v>
      </c>
      <c r="O42" s="24"/>
      <c r="P42" s="30">
        <f>IF((AN17)&lt;=8,P1,P1+ROUND(INT(((AN17-8)*I1)),-1))</f>
        <v>1300</v>
      </c>
      <c r="Q42" s="24"/>
      <c r="R42" s="30">
        <f>IF((AN19)&lt;=8,P1,P1+ROUND(INT(((AN19-8)*I1)),-1))</f>
        <v>1300</v>
      </c>
      <c r="S42" s="24"/>
      <c r="T42" s="30">
        <f>IF((AN21)&lt;=8,P1,P1+ROUND(INT(((AN21-8)*I1)),-1))</f>
        <v>1300</v>
      </c>
      <c r="U42" s="24"/>
      <c r="V42" s="30">
        <f>IF((AN23)&lt;=8,P1,P1+ROUND(INT(((AN23-8)*I1)),-1))</f>
        <v>1300</v>
      </c>
      <c r="W42" s="24"/>
      <c r="X42" s="30">
        <f>IF((AN25)&lt;=8,P1,P1+ROUND(INT(((AN25-8)*I1)),-1))</f>
        <v>1300</v>
      </c>
      <c r="Y42" s="24"/>
      <c r="Z42" s="30">
        <f>IF((AN27)&lt;=8,P1,P1+ROUND(INT(((AN27-8)*I1)),-1))</f>
        <v>1300</v>
      </c>
      <c r="AA42" s="24"/>
      <c r="AB42" s="17">
        <f>IF((AN29)&lt;=8,P1,P1+ROUND(INT(((AN29-8)*I1)),-1))</f>
        <v>1300</v>
      </c>
      <c r="AC42" s="24"/>
      <c r="AD42" s="30">
        <f>IF((AN31)&lt;=8,P1,P1+ROUND(INT(((AN31-8)*I1)),-1))</f>
        <v>1300</v>
      </c>
      <c r="AE42" s="24"/>
      <c r="AF42" s="30">
        <f>IF((AN33)&lt;=8,P1,P1+ROUND(INT(((AN33-8)*I1)),-1))</f>
        <v>1300</v>
      </c>
      <c r="AG42" s="24"/>
      <c r="AH42" s="30">
        <f>IF((AN35)&lt;=8,P1,P1+ROUND(INT(((AN35-8)*I1)),-1))</f>
        <v>1300</v>
      </c>
      <c r="AI42" s="24"/>
      <c r="AJ42" s="30">
        <f>IF((AN37)&lt;=8,P1,P1+ROUND(INT(((AN37-8)*I1)),-1))</f>
        <v>1300</v>
      </c>
      <c r="AK42" s="24"/>
      <c r="AL42" s="17">
        <f>IF((AN39)&lt;=8,P1,P1+ROUND(INT(((AN39-8)*I1)),-1))</f>
        <v>1300</v>
      </c>
      <c r="AM42" s="13"/>
      <c r="AN42" s="465"/>
      <c r="AO42" s="466"/>
      <c r="AP42" s="467"/>
      <c r="AQ42" s="468"/>
    </row>
    <row r="43" spans="1:43" s="12" customFormat="1" ht="27" hidden="1" customHeight="1">
      <c r="A43" s="461" t="str">
        <f>AP43</f>
        <v>백제대</v>
      </c>
      <c r="B43" s="104"/>
      <c r="C43" s="105">
        <f>MROUND(ROUNDDOWN(B44*0.8,-1),50)</f>
        <v>1500</v>
      </c>
      <c r="D43" s="46"/>
      <c r="E43" s="47">
        <f>C43-$S$1</f>
        <v>450</v>
      </c>
      <c r="F43" s="25"/>
      <c r="G43" s="26">
        <f t="shared" ref="G43:O43" si="47">ROUND(F44*0.8,-1)</f>
        <v>1040</v>
      </c>
      <c r="H43" s="25"/>
      <c r="I43" s="26">
        <f t="shared" si="47"/>
        <v>1040</v>
      </c>
      <c r="J43" s="25"/>
      <c r="K43" s="22" t="e">
        <f t="shared" si="47"/>
        <v>#REF!</v>
      </c>
      <c r="L43" s="25"/>
      <c r="M43" s="26">
        <f t="shared" si="47"/>
        <v>1040</v>
      </c>
      <c r="N43" s="25"/>
      <c r="O43" s="22">
        <f t="shared" si="47"/>
        <v>1040</v>
      </c>
      <c r="P43" s="25"/>
      <c r="Q43" s="22">
        <f t="shared" si="44"/>
        <v>1040</v>
      </c>
      <c r="R43" s="25"/>
      <c r="S43" s="22">
        <f t="shared" ref="S43" si="48">ROUND(R44*0.8,-1)</f>
        <v>1040</v>
      </c>
      <c r="T43" s="25"/>
      <c r="U43" s="22">
        <f t="shared" si="45"/>
        <v>1040</v>
      </c>
      <c r="V43" s="25"/>
      <c r="W43" s="22">
        <f t="shared" si="42"/>
        <v>1040</v>
      </c>
      <c r="X43" s="25"/>
      <c r="Y43" s="22">
        <f t="shared" si="39"/>
        <v>1040</v>
      </c>
      <c r="Z43" s="25"/>
      <c r="AA43" s="22">
        <f t="shared" si="37"/>
        <v>1040</v>
      </c>
      <c r="AB43" s="14"/>
      <c r="AC43" s="22">
        <f t="shared" si="35"/>
        <v>1040</v>
      </c>
      <c r="AD43" s="25"/>
      <c r="AE43" s="22">
        <f t="shared" si="33"/>
        <v>1040</v>
      </c>
      <c r="AF43" s="25"/>
      <c r="AG43" s="22">
        <f t="shared" si="31"/>
        <v>1040</v>
      </c>
      <c r="AH43" s="25"/>
      <c r="AI43" s="22">
        <f t="shared" ref="AI43" si="49">ROUND(AH44*0.8,-1)</f>
        <v>1040</v>
      </c>
      <c r="AJ43" s="25"/>
      <c r="AK43" s="22">
        <f t="shared" si="46"/>
        <v>1040</v>
      </c>
      <c r="AL43" s="14"/>
      <c r="AM43" s="11">
        <f t="shared" si="43"/>
        <v>1040</v>
      </c>
      <c r="AN43" s="14"/>
      <c r="AO43" s="11">
        <f t="shared" si="40"/>
        <v>1040</v>
      </c>
      <c r="AP43" s="463" t="s">
        <v>248</v>
      </c>
      <c r="AQ43" s="470"/>
    </row>
    <row r="44" spans="1:43" s="12" customFormat="1" ht="27" hidden="1" customHeight="1">
      <c r="A44" s="469"/>
      <c r="B44" s="106">
        <f>$P$1+MROUND(ROUNDDOWN(AP4*$I$1,-1),50)</f>
        <v>1850</v>
      </c>
      <c r="C44" s="107"/>
      <c r="D44" s="64">
        <f>B44-$P$1</f>
        <v>550</v>
      </c>
      <c r="E44" s="65"/>
      <c r="F44" s="37">
        <f>IF((AP5)&lt;=8,P1,P1+ROUND(INT(((AP5-8)*I1)),-1))</f>
        <v>1300</v>
      </c>
      <c r="G44" s="38"/>
      <c r="H44" s="37">
        <f>IF((AP7)&lt;=8,P1,P1+ROUND(INT(((AP7-8)*I1)),-1))</f>
        <v>1300</v>
      </c>
      <c r="I44" s="38"/>
      <c r="J44" s="39" t="e">
        <f>IF((AP11)&lt;=8,P1,P1+ROUND(INT(((AP11-8)*I1)),-1))</f>
        <v>#REF!</v>
      </c>
      <c r="K44" s="36"/>
      <c r="L44" s="37">
        <f>IF((AP13)&lt;=8,P1,P1+ROUND(INT(((AP13-8)*I1)),-1))</f>
        <v>1300</v>
      </c>
      <c r="M44" s="38"/>
      <c r="N44" s="39">
        <f>IF((AP15)&lt;=8,P1,P1+ROUND(INT(((AP15-8)*I1)),-1))</f>
        <v>1300</v>
      </c>
      <c r="O44" s="36"/>
      <c r="P44" s="39">
        <f>IF((AP17)&lt;=8,P1,P1+ROUND(INT(((AP17-8)*I1)),-1))</f>
        <v>1300</v>
      </c>
      <c r="Q44" s="36"/>
      <c r="R44" s="39">
        <f>IF((AP19)&lt;=8,P1,P1+ROUND(INT(((AP19-8)*I1)),-1))</f>
        <v>1300</v>
      </c>
      <c r="S44" s="36"/>
      <c r="T44" s="39">
        <f>IF((AP21)&lt;=8,P1,P1+ROUND(INT(((AP21-8)*I1)),-1))</f>
        <v>1300</v>
      </c>
      <c r="U44" s="36"/>
      <c r="V44" s="39">
        <f>IF((AP23)&lt;=8,P1,P1+ROUND(INT(((AP23-8)*I1)),-1))</f>
        <v>1300</v>
      </c>
      <c r="W44" s="36"/>
      <c r="X44" s="39">
        <f>IF((AP25)&lt;=8,P1,P1+ROUND(INT(((AP25-8)*I1)),-1))</f>
        <v>1300</v>
      </c>
      <c r="Y44" s="36"/>
      <c r="Z44" s="39">
        <f>IF((AP27)&lt;=8,P1,P1+ROUND(INT(((AP27-8)*I1)),-1))</f>
        <v>1300</v>
      </c>
      <c r="AA44" s="36"/>
      <c r="AB44" s="66">
        <f>IF((AP29)&lt;=8,P1,P1+ROUND(INT(((AP29-8)*I1)),-1))</f>
        <v>1300</v>
      </c>
      <c r="AC44" s="36"/>
      <c r="AD44" s="39">
        <f>IF((AP31)&lt;=8,P1,P1+ROUND(INT(((AP31-8)*I1)),-1))</f>
        <v>1300</v>
      </c>
      <c r="AE44" s="36"/>
      <c r="AF44" s="39">
        <f>IF((AP33)&lt;=8,P1,P1+ROUND(INT(((AP33-8)*I1)),-1))</f>
        <v>1300</v>
      </c>
      <c r="AG44" s="36"/>
      <c r="AH44" s="39">
        <f>IF((AP35)&lt;=8,P1,P1+ROUND(INT(((AP35-8)*I1)),-1))</f>
        <v>1300</v>
      </c>
      <c r="AI44" s="36"/>
      <c r="AJ44" s="39">
        <f>IF((AP37)&lt;=8,P1,P1+ROUND(INT(((AP37-8)*I1)),-1))</f>
        <v>1300</v>
      </c>
      <c r="AK44" s="36"/>
      <c r="AL44" s="39">
        <f>IF((AP39)&lt;=8,P1,P1+ROUND(INT(((AP39-8)*I1)),-1))</f>
        <v>1300</v>
      </c>
      <c r="AM44" s="36"/>
      <c r="AN44" s="39">
        <f>IF((AP41)&lt;=8,P1,P1+ROUND(INT(((AP41-8)*I1)),-1))</f>
        <v>1300</v>
      </c>
      <c r="AO44" s="36"/>
      <c r="AP44" s="471"/>
      <c r="AQ44" s="472"/>
    </row>
    <row r="45" spans="1:43" s="18" customFormat="1" ht="27" hidden="1" customHeight="1">
      <c r="B45" s="104"/>
      <c r="C45" s="105">
        <f>MROUND(ROUNDDOWN(B46*0.8,-1),50)</f>
        <v>1050</v>
      </c>
      <c r="F45" s="19"/>
      <c r="G45" s="19"/>
      <c r="H45" s="19"/>
      <c r="I45" s="19"/>
      <c r="J45" s="19"/>
      <c r="K45" s="19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</row>
    <row r="46" spans="1:43" ht="27" hidden="1" customHeight="1">
      <c r="B46" s="106">
        <f>$P$1+MROUND(ROUNDDOWN(AR4*$I$1,-1),50)</f>
        <v>1300</v>
      </c>
      <c r="C46" s="107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36" hidden="1" customHeight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8" hidden="1" customHeight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t="16.5" hidden="1" customHeight="1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t="16.5" hidden="1" customHeight="1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t="16.5" hidden="1" customHeight="1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t="16.5" hidden="1" customHeight="1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t="16.5" hidden="1" customHeight="1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ht="16.5" hidden="1" customHeight="1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ht="16.5" hidden="1" customHeight="1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ht="16.5" hidden="1" customHeight="1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ht="16.5" hidden="1" customHeight="1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ht="16.5" hidden="1" customHeight="1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ht="16.5" hidden="1" customHeight="1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ht="16.5" hidden="1" customHeight="1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 ht="16.5" hidden="1" customHeight="1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4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4:43">
      <c r="D66" s="26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4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4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4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4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4:43"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4:43"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</row>
    <row r="73" spans="4:43">
      <c r="L73" s="8"/>
      <c r="M73" s="8"/>
      <c r="N73" s="8"/>
      <c r="O73" s="9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</row>
    <row r="74" spans="4:43">
      <c r="L74" s="8"/>
      <c r="M74" s="8"/>
    </row>
  </sheetData>
  <mergeCells count="253">
    <mergeCell ref="Z3:AA3"/>
    <mergeCell ref="AB3:AC3"/>
    <mergeCell ref="P3:Q3"/>
    <mergeCell ref="R3:S3"/>
    <mergeCell ref="T3:U3"/>
    <mergeCell ref="V3:W3"/>
    <mergeCell ref="X3:Y3"/>
    <mergeCell ref="I1:K1"/>
    <mergeCell ref="P1:Q1"/>
    <mergeCell ref="S1:T1"/>
    <mergeCell ref="X1:Y1"/>
    <mergeCell ref="B2:AQ2"/>
    <mergeCell ref="B3:E3"/>
    <mergeCell ref="AL3:AM3"/>
    <mergeCell ref="AN3:AO3"/>
    <mergeCell ref="AP3:AQ3"/>
    <mergeCell ref="AD3:AE3"/>
    <mergeCell ref="AF3:AG3"/>
    <mergeCell ref="AH3:AI3"/>
    <mergeCell ref="AJ3:AK3"/>
    <mergeCell ref="A5:A6"/>
    <mergeCell ref="F5:G6"/>
    <mergeCell ref="H5:I6"/>
    <mergeCell ref="J5:K6"/>
    <mergeCell ref="L5:M6"/>
    <mergeCell ref="N5:O6"/>
    <mergeCell ref="P5:Q6"/>
    <mergeCell ref="R5:S6"/>
    <mergeCell ref="AB4:AC4"/>
    <mergeCell ref="P4:Q4"/>
    <mergeCell ref="R4:S4"/>
    <mergeCell ref="T4:U4"/>
    <mergeCell ref="V4:W4"/>
    <mergeCell ref="X4:Y4"/>
    <mergeCell ref="Z4:AA4"/>
    <mergeCell ref="A4:C4"/>
    <mergeCell ref="D4:E4"/>
    <mergeCell ref="F4:G4"/>
    <mergeCell ref="H4:I4"/>
    <mergeCell ref="J4:K4"/>
    <mergeCell ref="L4:M4"/>
    <mergeCell ref="N4:O4"/>
    <mergeCell ref="AP5:AQ6"/>
    <mergeCell ref="T5:U6"/>
    <mergeCell ref="V5:W6"/>
    <mergeCell ref="X5:Y6"/>
    <mergeCell ref="Z5:AA6"/>
    <mergeCell ref="AB5:AC6"/>
    <mergeCell ref="AD5:AE6"/>
    <mergeCell ref="AN4:AO4"/>
    <mergeCell ref="AP4:AQ4"/>
    <mergeCell ref="AD4:AE4"/>
    <mergeCell ref="AF4:AG4"/>
    <mergeCell ref="AH4:AI4"/>
    <mergeCell ref="AJ4:AK4"/>
    <mergeCell ref="AL4:AM4"/>
    <mergeCell ref="J7:K8"/>
    <mergeCell ref="L7:M8"/>
    <mergeCell ref="N7:O8"/>
    <mergeCell ref="P7:Q8"/>
    <mergeCell ref="AF5:AG6"/>
    <mergeCell ref="AH5:AI6"/>
    <mergeCell ref="AJ5:AK6"/>
    <mergeCell ref="AL5:AM6"/>
    <mergeCell ref="AN5:AO6"/>
    <mergeCell ref="AP7:AQ8"/>
    <mergeCell ref="A9:A10"/>
    <mergeCell ref="J9:K10"/>
    <mergeCell ref="L9:M10"/>
    <mergeCell ref="N9:O10"/>
    <mergeCell ref="A11:A12"/>
    <mergeCell ref="L11:M12"/>
    <mergeCell ref="N11:O12"/>
    <mergeCell ref="P11:Q12"/>
    <mergeCell ref="R11:S12"/>
    <mergeCell ref="AD7:AE8"/>
    <mergeCell ref="AF7:AG8"/>
    <mergeCell ref="AH7:AI8"/>
    <mergeCell ref="AJ7:AK8"/>
    <mergeCell ref="AL7:AM8"/>
    <mergeCell ref="AN7:AO8"/>
    <mergeCell ref="R7:S8"/>
    <mergeCell ref="T7:U8"/>
    <mergeCell ref="V7:W8"/>
    <mergeCell ref="X7:Y8"/>
    <mergeCell ref="Z7:AA8"/>
    <mergeCell ref="AB7:AC8"/>
    <mergeCell ref="A7:A8"/>
    <mergeCell ref="H7:I8"/>
    <mergeCell ref="AF11:AG12"/>
    <mergeCell ref="AH11:AI12"/>
    <mergeCell ref="AJ11:AK12"/>
    <mergeCell ref="AL11:AM12"/>
    <mergeCell ref="AN11:AO12"/>
    <mergeCell ref="AP11:AQ12"/>
    <mergeCell ref="T11:U12"/>
    <mergeCell ref="V11:W12"/>
    <mergeCell ref="X11:Y12"/>
    <mergeCell ref="Z11:AA12"/>
    <mergeCell ref="AB11:AC12"/>
    <mergeCell ref="AD11:AE12"/>
    <mergeCell ref="AJ13:AK14"/>
    <mergeCell ref="AL13:AM14"/>
    <mergeCell ref="AN13:AO14"/>
    <mergeCell ref="AP13:AQ14"/>
    <mergeCell ref="A15:A16"/>
    <mergeCell ref="N15:O16"/>
    <mergeCell ref="P15:Q16"/>
    <mergeCell ref="R15:S16"/>
    <mergeCell ref="T15:U16"/>
    <mergeCell ref="V15:W16"/>
    <mergeCell ref="X13:Y14"/>
    <mergeCell ref="Z13:AA14"/>
    <mergeCell ref="AB13:AC14"/>
    <mergeCell ref="AD13:AE14"/>
    <mergeCell ref="AF13:AG14"/>
    <mergeCell ref="AH13:AI14"/>
    <mergeCell ref="A13:A14"/>
    <mergeCell ref="N13:O14"/>
    <mergeCell ref="P13:Q14"/>
    <mergeCell ref="R13:S14"/>
    <mergeCell ref="T13:U14"/>
    <mergeCell ref="V13:W14"/>
    <mergeCell ref="AJ15:AK16"/>
    <mergeCell ref="AL15:AM16"/>
    <mergeCell ref="AN15:AO16"/>
    <mergeCell ref="AP15:AQ16"/>
    <mergeCell ref="A17:A18"/>
    <mergeCell ref="P17:Q18"/>
    <mergeCell ref="R17:S18"/>
    <mergeCell ref="T17:U18"/>
    <mergeCell ref="V17:W18"/>
    <mergeCell ref="X17:Y18"/>
    <mergeCell ref="X15:Y16"/>
    <mergeCell ref="Z15:AA16"/>
    <mergeCell ref="AB15:AC16"/>
    <mergeCell ref="AD15:AE16"/>
    <mergeCell ref="AF15:AG16"/>
    <mergeCell ref="AH15:AI16"/>
    <mergeCell ref="AL17:AM18"/>
    <mergeCell ref="AN17:AO18"/>
    <mergeCell ref="AP17:AQ18"/>
    <mergeCell ref="AD17:AE18"/>
    <mergeCell ref="AF17:AG18"/>
    <mergeCell ref="AH17:AI18"/>
    <mergeCell ref="AJ17:AK18"/>
    <mergeCell ref="A19:A20"/>
    <mergeCell ref="R19:S20"/>
    <mergeCell ref="T19:U20"/>
    <mergeCell ref="V19:W20"/>
    <mergeCell ref="X19:Y20"/>
    <mergeCell ref="Z19:AA20"/>
    <mergeCell ref="AB19:AC20"/>
    <mergeCell ref="Z17:AA18"/>
    <mergeCell ref="AB17:AC18"/>
    <mergeCell ref="A23:A24"/>
    <mergeCell ref="V23:W24"/>
    <mergeCell ref="X23:Y24"/>
    <mergeCell ref="Z23:AA24"/>
    <mergeCell ref="AB23:AC24"/>
    <mergeCell ref="AD23:AE24"/>
    <mergeCell ref="AP19:AQ20"/>
    <mergeCell ref="A21:A22"/>
    <mergeCell ref="T21:U22"/>
    <mergeCell ref="V21:W22"/>
    <mergeCell ref="X21:Y22"/>
    <mergeCell ref="Z21:AA22"/>
    <mergeCell ref="AB21:AC22"/>
    <mergeCell ref="AD21:AE22"/>
    <mergeCell ref="AF21:AG22"/>
    <mergeCell ref="AH21:AI22"/>
    <mergeCell ref="AD19:AE20"/>
    <mergeCell ref="AF19:AG20"/>
    <mergeCell ref="AH19:AI20"/>
    <mergeCell ref="AJ19:AK20"/>
    <mergeCell ref="AL19:AM20"/>
    <mergeCell ref="AN19:AO20"/>
    <mergeCell ref="AF23:AG24"/>
    <mergeCell ref="AH23:AI24"/>
    <mergeCell ref="AJ23:AK24"/>
    <mergeCell ref="AL23:AM24"/>
    <mergeCell ref="AN23:AO24"/>
    <mergeCell ref="AP23:AQ24"/>
    <mergeCell ref="AJ21:AK22"/>
    <mergeCell ref="AL21:AM22"/>
    <mergeCell ref="AN21:AO22"/>
    <mergeCell ref="AP21:AQ22"/>
    <mergeCell ref="AN27:AO28"/>
    <mergeCell ref="AP27:AQ28"/>
    <mergeCell ref="AP25:AQ26"/>
    <mergeCell ref="AH25:AI26"/>
    <mergeCell ref="AJ25:AK26"/>
    <mergeCell ref="AL25:AM26"/>
    <mergeCell ref="AN25:AO26"/>
    <mergeCell ref="A27:A28"/>
    <mergeCell ref="Z27:AA28"/>
    <mergeCell ref="AB27:AC28"/>
    <mergeCell ref="AD27:AE28"/>
    <mergeCell ref="AF27:AG28"/>
    <mergeCell ref="A25:A26"/>
    <mergeCell ref="X25:Y26"/>
    <mergeCell ref="Z25:AA26"/>
    <mergeCell ref="AB25:AC26"/>
    <mergeCell ref="AD25:AE26"/>
    <mergeCell ref="AF25:AG26"/>
    <mergeCell ref="A31:A32"/>
    <mergeCell ref="AD31:AE32"/>
    <mergeCell ref="AF31:AG32"/>
    <mergeCell ref="AH31:AI32"/>
    <mergeCell ref="AJ31:AK32"/>
    <mergeCell ref="AL31:AM32"/>
    <mergeCell ref="AH27:AI28"/>
    <mergeCell ref="AJ27:AK28"/>
    <mergeCell ref="AL27:AM28"/>
    <mergeCell ref="A29:A30"/>
    <mergeCell ref="AB29:AC30"/>
    <mergeCell ref="AD29:AE30"/>
    <mergeCell ref="AF29:AG30"/>
    <mergeCell ref="AH29:AI30"/>
    <mergeCell ref="AF33:AG34"/>
    <mergeCell ref="AH33:AI34"/>
    <mergeCell ref="AJ33:AK34"/>
    <mergeCell ref="AL33:AM34"/>
    <mergeCell ref="AN33:AO34"/>
    <mergeCell ref="AP33:AQ34"/>
    <mergeCell ref="AJ29:AK30"/>
    <mergeCell ref="AL29:AM30"/>
    <mergeCell ref="AN29:AO30"/>
    <mergeCell ref="AP29:AQ30"/>
    <mergeCell ref="A41:A42"/>
    <mergeCell ref="AN41:AO42"/>
    <mergeCell ref="AP41:AQ42"/>
    <mergeCell ref="A43:A44"/>
    <mergeCell ref="AP43:AQ44"/>
    <mergeCell ref="F3:O3"/>
    <mergeCell ref="A37:A38"/>
    <mergeCell ref="AJ37:AK38"/>
    <mergeCell ref="AL37:AM38"/>
    <mergeCell ref="AN37:AO38"/>
    <mergeCell ref="AP37:AQ38"/>
    <mergeCell ref="A39:A40"/>
    <mergeCell ref="AL39:AM40"/>
    <mergeCell ref="AN39:AO40"/>
    <mergeCell ref="AP39:AQ40"/>
    <mergeCell ref="A35:A36"/>
    <mergeCell ref="AH35:AI36"/>
    <mergeCell ref="AJ35:AK36"/>
    <mergeCell ref="AL35:AM36"/>
    <mergeCell ref="AN35:AO36"/>
    <mergeCell ref="AP35:AQ36"/>
    <mergeCell ref="AN31:AO32"/>
    <mergeCell ref="AP31:AQ32"/>
    <mergeCell ref="A33:A3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AT72"/>
  <sheetViews>
    <sheetView view="pageBreakPreview" zoomScale="60" zoomScaleNormal="55" workbookViewId="0">
      <selection activeCell="M16" sqref="M16"/>
    </sheetView>
  </sheetViews>
  <sheetFormatPr defaultColWidth="3" defaultRowHeight="16.5"/>
  <cols>
    <col min="1" max="1" width="19.375" style="2" customWidth="1"/>
    <col min="2" max="2" width="9.875" style="2" bestFit="1" customWidth="1"/>
    <col min="3" max="5" width="8.125" style="2" customWidth="1"/>
    <col min="6" max="8" width="8.125" style="1" customWidth="1"/>
    <col min="9" max="9" width="9" style="1" bestFit="1" customWidth="1"/>
    <col min="10" max="12" width="8.125" style="1" customWidth="1"/>
    <col min="13" max="13" width="11.75" style="1" customWidth="1"/>
    <col min="14" max="25" width="8.125" style="1" customWidth="1"/>
    <col min="26" max="43" width="8.125" style="1" hidden="1" customWidth="1"/>
    <col min="44" max="45" width="3.5" style="2" hidden="1" customWidth="1"/>
    <col min="46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[1]기본요금!C8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>
      <c r="B2" s="576" t="s">
        <v>249</v>
      </c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6"/>
      <c r="AM2" s="576"/>
      <c r="AN2" s="576"/>
      <c r="AO2" s="576"/>
      <c r="AP2" s="576"/>
      <c r="AQ2" s="576"/>
    </row>
    <row r="3" spans="1:46" s="73" customFormat="1" ht="51.75" customHeight="1">
      <c r="A3" s="177" t="s">
        <v>48</v>
      </c>
      <c r="B3" s="594" t="s">
        <v>267</v>
      </c>
      <c r="C3" s="474"/>
      <c r="D3" s="474"/>
      <c r="E3" s="595"/>
      <c r="F3" s="473" t="s">
        <v>268</v>
      </c>
      <c r="G3" s="474"/>
      <c r="H3" s="474"/>
      <c r="I3" s="474"/>
      <c r="J3" s="474"/>
      <c r="K3" s="474"/>
      <c r="L3" s="474"/>
      <c r="M3" s="474"/>
      <c r="N3" s="474"/>
      <c r="O3" s="474"/>
      <c r="P3" s="474"/>
      <c r="Q3" s="474"/>
      <c r="R3" s="474"/>
      <c r="S3" s="474"/>
      <c r="T3" s="474"/>
      <c r="U3" s="474"/>
      <c r="V3" s="474"/>
      <c r="W3" s="474"/>
      <c r="X3" s="474"/>
      <c r="Y3" s="475"/>
      <c r="Z3" s="732"/>
      <c r="AA3" s="733"/>
      <c r="AB3" s="733" t="e">
        <f t="shared" ref="AB3" si="0">$B$3+AB4</f>
        <v>#VALUE!</v>
      </c>
      <c r="AC3" s="733"/>
      <c r="AD3" s="733" t="e">
        <f t="shared" ref="AD3" si="1">$B$3+AD4</f>
        <v>#VALUE!</v>
      </c>
      <c r="AE3" s="733"/>
      <c r="AF3" s="733" t="e">
        <f t="shared" ref="AF3" si="2">$B$3+AF4</f>
        <v>#VALUE!</v>
      </c>
      <c r="AG3" s="733"/>
      <c r="AH3" s="733" t="e">
        <f t="shared" ref="AH3" si="3">$B$3+AH4</f>
        <v>#VALUE!</v>
      </c>
      <c r="AI3" s="733"/>
      <c r="AJ3" s="733" t="e">
        <f t="shared" ref="AJ3" si="4">$B$3+AJ4</f>
        <v>#VALUE!</v>
      </c>
      <c r="AK3" s="733"/>
      <c r="AL3" s="733" t="e">
        <f t="shared" ref="AL3" si="5">$B$3+AL4</f>
        <v>#VALUE!</v>
      </c>
      <c r="AM3" s="733"/>
      <c r="AN3" s="733" t="e">
        <f t="shared" ref="AN3" si="6">$B$3+AN4</f>
        <v>#VALUE!</v>
      </c>
      <c r="AO3" s="733"/>
      <c r="AP3" s="733" t="e">
        <f t="shared" ref="AP3" si="7">$B$3+AP4</f>
        <v>#VALUE!</v>
      </c>
      <c r="AQ3" s="734"/>
    </row>
    <row r="4" spans="1:46" s="12" customFormat="1" ht="51.75" customHeight="1">
      <c r="A4" s="597" t="s">
        <v>250</v>
      </c>
      <c r="B4" s="598"/>
      <c r="C4" s="598"/>
      <c r="D4" s="599" t="s">
        <v>49</v>
      </c>
      <c r="E4" s="600"/>
      <c r="F4" s="601">
        <v>1.1000000000000001</v>
      </c>
      <c r="G4" s="601"/>
      <c r="H4" s="586">
        <f>F4+H5</f>
        <v>2.2000000000000002</v>
      </c>
      <c r="I4" s="586"/>
      <c r="J4" s="586">
        <f>H4+$J$7</f>
        <v>2.5</v>
      </c>
      <c r="K4" s="586"/>
      <c r="L4" s="586">
        <f>J4+L9</f>
        <v>3.2</v>
      </c>
      <c r="M4" s="586"/>
      <c r="N4" s="586">
        <f>L4+N11</f>
        <v>3.7</v>
      </c>
      <c r="O4" s="586"/>
      <c r="P4" s="586">
        <f>N4+P13</f>
        <v>4.5</v>
      </c>
      <c r="Q4" s="586"/>
      <c r="R4" s="586">
        <f>P4+R15</f>
        <v>4.7</v>
      </c>
      <c r="S4" s="586"/>
      <c r="T4" s="728">
        <f>R4+T17</f>
        <v>6.4</v>
      </c>
      <c r="U4" s="727"/>
      <c r="V4" s="727">
        <f>T4+V19</f>
        <v>7.6000000000000005</v>
      </c>
      <c r="W4" s="727"/>
      <c r="X4" s="727">
        <f>V4+X21</f>
        <v>10.5</v>
      </c>
      <c r="Y4" s="735"/>
      <c r="Z4" s="728"/>
      <c r="AA4" s="727"/>
      <c r="AB4" s="727">
        <f>+Z4+AB25</f>
        <v>0</v>
      </c>
      <c r="AC4" s="727"/>
      <c r="AD4" s="727">
        <f>+AB4+AD27</f>
        <v>0</v>
      </c>
      <c r="AE4" s="727"/>
      <c r="AF4" s="727">
        <f>+AD4+AF29</f>
        <v>0</v>
      </c>
      <c r="AG4" s="727"/>
      <c r="AH4" s="727">
        <f>+AF4+AH31</f>
        <v>0</v>
      </c>
      <c r="AI4" s="727"/>
      <c r="AJ4" s="727">
        <f>+AH4+AJ33</f>
        <v>0</v>
      </c>
      <c r="AK4" s="727"/>
      <c r="AL4" s="727">
        <f>+AJ4+AL35</f>
        <v>0</v>
      </c>
      <c r="AM4" s="727"/>
      <c r="AN4" s="727">
        <f>+AL4+AN37</f>
        <v>0</v>
      </c>
      <c r="AO4" s="727"/>
      <c r="AP4" s="727">
        <f>+AN4+AP39</f>
        <v>0</v>
      </c>
      <c r="AQ4" s="735"/>
    </row>
    <row r="5" spans="1:46" s="12" customFormat="1" ht="27" customHeight="1">
      <c r="A5" s="602" t="str">
        <f>F5</f>
        <v>득룡교</v>
      </c>
      <c r="B5" s="140"/>
      <c r="C5" s="141">
        <f>MROUND(ROUNDDOWN(B6*0.8,-1),50)</f>
        <v>1100</v>
      </c>
      <c r="D5" s="142"/>
      <c r="E5" s="143">
        <f>C5-$S$1</f>
        <v>50</v>
      </c>
      <c r="F5" s="604" t="s">
        <v>232</v>
      </c>
      <c r="G5" s="605"/>
      <c r="H5" s="601">
        <v>1.1000000000000001</v>
      </c>
      <c r="I5" s="601"/>
      <c r="J5" s="608">
        <f>H5+J7</f>
        <v>1.4000000000000001</v>
      </c>
      <c r="K5" s="609"/>
      <c r="L5" s="608">
        <f>J5+L9</f>
        <v>2.1</v>
      </c>
      <c r="M5" s="609"/>
      <c r="N5" s="608">
        <f>L5+N11</f>
        <v>2.6</v>
      </c>
      <c r="O5" s="609"/>
      <c r="P5" s="608">
        <f>N5+P13</f>
        <v>3.4000000000000004</v>
      </c>
      <c r="Q5" s="609"/>
      <c r="R5" s="608">
        <f>P5+R15</f>
        <v>3.6000000000000005</v>
      </c>
      <c r="S5" s="609"/>
      <c r="T5" s="770">
        <f>R5+T17</f>
        <v>5.3000000000000007</v>
      </c>
      <c r="U5" s="762"/>
      <c r="V5" s="702">
        <f>T5+V19</f>
        <v>6.5000000000000009</v>
      </c>
      <c r="W5" s="703"/>
      <c r="X5" s="766">
        <f>V5+X21</f>
        <v>9.4</v>
      </c>
      <c r="Y5" s="767"/>
      <c r="Z5" s="708"/>
      <c r="AA5" s="484"/>
      <c r="AB5" s="483">
        <f>Z5+AB25</f>
        <v>0</v>
      </c>
      <c r="AC5" s="484"/>
      <c r="AD5" s="483">
        <f>AB5+AD27</f>
        <v>0</v>
      </c>
      <c r="AE5" s="484"/>
      <c r="AF5" s="483">
        <f>AD5+AF29</f>
        <v>0</v>
      </c>
      <c r="AG5" s="484"/>
      <c r="AH5" s="483">
        <f>AF5+AH31</f>
        <v>0</v>
      </c>
      <c r="AI5" s="484"/>
      <c r="AJ5" s="483">
        <f>AH5+AJ33</f>
        <v>0</v>
      </c>
      <c r="AK5" s="484"/>
      <c r="AL5" s="483">
        <f>AJ5+AL35</f>
        <v>0</v>
      </c>
      <c r="AM5" s="484"/>
      <c r="AN5" s="483">
        <f>AL5+AN37</f>
        <v>0</v>
      </c>
      <c r="AO5" s="484"/>
      <c r="AP5" s="483">
        <f>AN5+AP39</f>
        <v>0</v>
      </c>
      <c r="AQ5" s="487"/>
    </row>
    <row r="6" spans="1:46" s="12" customFormat="1" ht="27" customHeight="1">
      <c r="A6" s="603"/>
      <c r="B6" s="144">
        <f>$P$1+MROUND(ROUNDDOWN(F4*$I$1,-1),50)</f>
        <v>1400</v>
      </c>
      <c r="C6" s="145"/>
      <c r="D6" s="146">
        <f>B6-$P$1</f>
        <v>100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1"/>
      <c r="P6" s="610"/>
      <c r="Q6" s="611"/>
      <c r="R6" s="610"/>
      <c r="S6" s="611"/>
      <c r="T6" s="770"/>
      <c r="U6" s="762"/>
      <c r="V6" s="704"/>
      <c r="W6" s="705"/>
      <c r="X6" s="768"/>
      <c r="Y6" s="769"/>
      <c r="Z6" s="709"/>
      <c r="AA6" s="486"/>
      <c r="AB6" s="485"/>
      <c r="AC6" s="486"/>
      <c r="AD6" s="485"/>
      <c r="AE6" s="486"/>
      <c r="AF6" s="485"/>
      <c r="AG6" s="486"/>
      <c r="AH6" s="485"/>
      <c r="AI6" s="486"/>
      <c r="AJ6" s="485"/>
      <c r="AK6" s="486"/>
      <c r="AL6" s="485"/>
      <c r="AM6" s="486"/>
      <c r="AN6" s="485"/>
      <c r="AO6" s="486"/>
      <c r="AP6" s="485"/>
      <c r="AQ6" s="488"/>
    </row>
    <row r="7" spans="1:46" s="12" customFormat="1" ht="27" customHeight="1">
      <c r="A7" s="602" t="s">
        <v>233</v>
      </c>
      <c r="B7" s="140"/>
      <c r="C7" s="141">
        <f>MROUND(ROUNDDOWN(B8*0.8,-1),50)</f>
        <v>1250</v>
      </c>
      <c r="D7" s="142"/>
      <c r="E7" s="143">
        <f>C7-$S$1</f>
        <v>200</v>
      </c>
      <c r="F7" s="184"/>
      <c r="G7" s="165">
        <f>MROUND(ROUNDDOWN(F8*0.8,-1),50)</f>
        <v>1050</v>
      </c>
      <c r="H7" s="604" t="s">
        <v>233</v>
      </c>
      <c r="I7" s="605"/>
      <c r="J7" s="601">
        <v>0.3</v>
      </c>
      <c r="K7" s="601"/>
      <c r="L7" s="608">
        <f>J7+L9</f>
        <v>1</v>
      </c>
      <c r="M7" s="609"/>
      <c r="N7" s="608">
        <f>L7+N11</f>
        <v>1.5</v>
      </c>
      <c r="O7" s="609"/>
      <c r="P7" s="608">
        <f>N7+P13</f>
        <v>2.2999999999999998</v>
      </c>
      <c r="Q7" s="609"/>
      <c r="R7" s="608">
        <f>P7+R15</f>
        <v>2.5</v>
      </c>
      <c r="S7" s="609"/>
      <c r="T7" s="770">
        <f>R7+T17</f>
        <v>4.2</v>
      </c>
      <c r="U7" s="762"/>
      <c r="V7" s="702">
        <f>T7+V19</f>
        <v>5.4</v>
      </c>
      <c r="W7" s="703"/>
      <c r="X7" s="766">
        <f>V7+X21</f>
        <v>8.3000000000000007</v>
      </c>
      <c r="Y7" s="767"/>
      <c r="Z7" s="708"/>
      <c r="AA7" s="484"/>
      <c r="AB7" s="483">
        <f>Z7+AB25</f>
        <v>0</v>
      </c>
      <c r="AC7" s="484"/>
      <c r="AD7" s="483">
        <f>AB7+AD27</f>
        <v>0</v>
      </c>
      <c r="AE7" s="484"/>
      <c r="AF7" s="483">
        <f>AD7+AF29</f>
        <v>0</v>
      </c>
      <c r="AG7" s="484"/>
      <c r="AH7" s="483">
        <f>AF7+AH31</f>
        <v>0</v>
      </c>
      <c r="AI7" s="484"/>
      <c r="AJ7" s="483">
        <f>AH7+AJ33</f>
        <v>0</v>
      </c>
      <c r="AK7" s="484"/>
      <c r="AL7" s="483">
        <f>AJ7+AL35</f>
        <v>0</v>
      </c>
      <c r="AM7" s="484"/>
      <c r="AN7" s="483">
        <f>AL7+AN37</f>
        <v>0</v>
      </c>
      <c r="AO7" s="484"/>
      <c r="AP7" s="483">
        <f>AN7+AP39</f>
        <v>0</v>
      </c>
      <c r="AQ7" s="487"/>
    </row>
    <row r="8" spans="1:46" s="12" customFormat="1" ht="27" customHeight="1">
      <c r="A8" s="603"/>
      <c r="B8" s="144">
        <f>$P$1+MROUND(ROUNDDOWN(H4*$I$1,-1),50)</f>
        <v>1550</v>
      </c>
      <c r="C8" s="145"/>
      <c r="D8" s="146">
        <f>B8-$P$1</f>
        <v>250</v>
      </c>
      <c r="E8" s="147"/>
      <c r="F8" s="210">
        <f>IF((H5)&lt;=$X$1,$P$1,$P$1+MROUND(ROUNDDOWN((H5-$X$1)*$I$1,-1),50))</f>
        <v>1300</v>
      </c>
      <c r="G8" s="211"/>
      <c r="H8" s="606"/>
      <c r="I8" s="607"/>
      <c r="J8" s="601"/>
      <c r="K8" s="601"/>
      <c r="L8" s="610"/>
      <c r="M8" s="611"/>
      <c r="N8" s="610"/>
      <c r="O8" s="611"/>
      <c r="P8" s="610"/>
      <c r="Q8" s="611"/>
      <c r="R8" s="610"/>
      <c r="S8" s="611"/>
      <c r="T8" s="770"/>
      <c r="U8" s="762"/>
      <c r="V8" s="704"/>
      <c r="W8" s="705"/>
      <c r="X8" s="768"/>
      <c r="Y8" s="769"/>
      <c r="Z8" s="709"/>
      <c r="AA8" s="486"/>
      <c r="AB8" s="485"/>
      <c r="AC8" s="486"/>
      <c r="AD8" s="485"/>
      <c r="AE8" s="486"/>
      <c r="AF8" s="485"/>
      <c r="AG8" s="486"/>
      <c r="AH8" s="485"/>
      <c r="AI8" s="486"/>
      <c r="AJ8" s="485"/>
      <c r="AK8" s="486"/>
      <c r="AL8" s="485"/>
      <c r="AM8" s="486"/>
      <c r="AN8" s="485"/>
      <c r="AO8" s="486"/>
      <c r="AP8" s="485"/>
      <c r="AQ8" s="488"/>
    </row>
    <row r="9" spans="1:46" s="12" customFormat="1" ht="27" customHeight="1">
      <c r="A9" s="602" t="s">
        <v>251</v>
      </c>
      <c r="B9" s="140"/>
      <c r="C9" s="141">
        <f>MROUND(ROUNDDOWN(B10*0.8,-1),50)</f>
        <v>1300</v>
      </c>
      <c r="D9" s="142"/>
      <c r="E9" s="143">
        <f>C9-$S$1</f>
        <v>250</v>
      </c>
      <c r="F9" s="184"/>
      <c r="G9" s="165">
        <f>MROUND(ROUNDDOWN(F10*0.8,-1),50)</f>
        <v>1050</v>
      </c>
      <c r="H9" s="184"/>
      <c r="I9" s="165">
        <f>MROUND(ROUNDDOWN(H10*0.8,-1),50)</f>
        <v>1050</v>
      </c>
      <c r="J9" s="604" t="s">
        <v>251</v>
      </c>
      <c r="K9" s="605"/>
      <c r="L9" s="601">
        <v>0.7</v>
      </c>
      <c r="M9" s="601"/>
      <c r="N9" s="625">
        <f>L9+N11</f>
        <v>1.2</v>
      </c>
      <c r="O9" s="630"/>
      <c r="P9" s="625">
        <f>N9+P13</f>
        <v>2</v>
      </c>
      <c r="Q9" s="630"/>
      <c r="R9" s="625">
        <f>P9+R15</f>
        <v>2.2000000000000002</v>
      </c>
      <c r="S9" s="630"/>
      <c r="T9" s="764">
        <f>R9+T17</f>
        <v>3.9000000000000004</v>
      </c>
      <c r="U9" s="765"/>
      <c r="V9" s="694">
        <f>T9+V19</f>
        <v>5.1000000000000005</v>
      </c>
      <c r="W9" s="695"/>
      <c r="X9" s="771">
        <f>V9+X21</f>
        <v>8</v>
      </c>
      <c r="Y9" s="772"/>
      <c r="Z9" s="700"/>
      <c r="AA9" s="493"/>
      <c r="AB9" s="489">
        <f>Z9+AB25</f>
        <v>0</v>
      </c>
      <c r="AC9" s="493"/>
      <c r="AD9" s="489">
        <f>AB9+AD27</f>
        <v>0</v>
      </c>
      <c r="AE9" s="493"/>
      <c r="AF9" s="489">
        <f>AD9+AF29</f>
        <v>0</v>
      </c>
      <c r="AG9" s="493"/>
      <c r="AH9" s="489">
        <f>AF9+AH31</f>
        <v>0</v>
      </c>
      <c r="AI9" s="493"/>
      <c r="AJ9" s="489">
        <f>AH9+AJ33</f>
        <v>0</v>
      </c>
      <c r="AK9" s="493"/>
      <c r="AL9" s="489">
        <f>AJ9+AL35</f>
        <v>0</v>
      </c>
      <c r="AM9" s="493"/>
      <c r="AN9" s="489">
        <f>AL9+AN37</f>
        <v>0</v>
      </c>
      <c r="AO9" s="493"/>
      <c r="AP9" s="489">
        <f>AN9+AP39</f>
        <v>0</v>
      </c>
      <c r="AQ9" s="490"/>
    </row>
    <row r="10" spans="1:46" s="12" customFormat="1" ht="27" customHeight="1">
      <c r="A10" s="603"/>
      <c r="B10" s="144">
        <f>$P$1+MROUND(ROUNDDOWN(J4*$I$1,-1),50)</f>
        <v>1600</v>
      </c>
      <c r="C10" s="145"/>
      <c r="D10" s="146">
        <f>B10-$P$1</f>
        <v>300</v>
      </c>
      <c r="E10" s="147"/>
      <c r="F10" s="210">
        <f>IF((J5)&lt;=$X$1,$P$1,$P$1+MROUND(ROUNDDOWN((J5-$X$1)*$I$1,-1),50))</f>
        <v>1300</v>
      </c>
      <c r="G10" s="211"/>
      <c r="H10" s="210">
        <f>IF((J7)&lt;=$X$1,$P$1,$P$1+MROUND(ROUNDDOWN((J7-$X$1)*$I$1,-1),50))</f>
        <v>1300</v>
      </c>
      <c r="I10" s="211"/>
      <c r="J10" s="606"/>
      <c r="K10" s="607"/>
      <c r="L10" s="601"/>
      <c r="M10" s="601"/>
      <c r="N10" s="627"/>
      <c r="O10" s="632"/>
      <c r="P10" s="627"/>
      <c r="Q10" s="632"/>
      <c r="R10" s="627"/>
      <c r="S10" s="632"/>
      <c r="T10" s="764"/>
      <c r="U10" s="765"/>
      <c r="V10" s="696"/>
      <c r="W10" s="697"/>
      <c r="X10" s="773"/>
      <c r="Y10" s="774"/>
      <c r="Z10" s="701"/>
      <c r="AA10" s="494"/>
      <c r="AB10" s="491"/>
      <c r="AC10" s="494"/>
      <c r="AD10" s="491"/>
      <c r="AE10" s="494"/>
      <c r="AF10" s="491"/>
      <c r="AG10" s="494"/>
      <c r="AH10" s="491"/>
      <c r="AI10" s="494"/>
      <c r="AJ10" s="491"/>
      <c r="AK10" s="494"/>
      <c r="AL10" s="491"/>
      <c r="AM10" s="494"/>
      <c r="AN10" s="491"/>
      <c r="AO10" s="494"/>
      <c r="AP10" s="491"/>
      <c r="AQ10" s="492"/>
    </row>
    <row r="11" spans="1:46" s="12" customFormat="1" ht="27" customHeight="1">
      <c r="A11" s="623" t="s">
        <v>252</v>
      </c>
      <c r="B11" s="140"/>
      <c r="C11" s="141">
        <f>MROUND(ROUNDDOWN(B12*0.8,-1),50)</f>
        <v>1300</v>
      </c>
      <c r="D11" s="142"/>
      <c r="E11" s="143">
        <f>C11-$S$1</f>
        <v>250</v>
      </c>
      <c r="F11" s="184"/>
      <c r="G11" s="165">
        <f>MROUND(ROUNDDOWN(F12*0.8,-1),50)</f>
        <v>1050</v>
      </c>
      <c r="H11" s="184"/>
      <c r="I11" s="165">
        <f>MROUND(ROUNDDOWN(H12*0.8,-1),50)</f>
        <v>1050</v>
      </c>
      <c r="J11" s="184"/>
      <c r="K11" s="188">
        <f t="shared" ref="K11" si="8">ROUND(J12*0.8,-1)</f>
        <v>1040</v>
      </c>
      <c r="L11" s="624" t="s">
        <v>252</v>
      </c>
      <c r="M11" s="605"/>
      <c r="N11" s="601">
        <v>0.5</v>
      </c>
      <c r="O11" s="601"/>
      <c r="P11" s="608">
        <f>N11+P13</f>
        <v>1.3</v>
      </c>
      <c r="Q11" s="609"/>
      <c r="R11" s="608">
        <f>P11+R15</f>
        <v>1.5</v>
      </c>
      <c r="S11" s="609"/>
      <c r="T11" s="770">
        <f>R11+T17</f>
        <v>3.2</v>
      </c>
      <c r="U11" s="762"/>
      <c r="V11" s="702">
        <f>T11+V19</f>
        <v>4.4000000000000004</v>
      </c>
      <c r="W11" s="703"/>
      <c r="X11" s="766">
        <f>V11+X21</f>
        <v>7.3000000000000007</v>
      </c>
      <c r="Y11" s="767"/>
      <c r="Z11" s="708"/>
      <c r="AA11" s="484"/>
      <c r="AB11" s="483">
        <f>Z11+AB25</f>
        <v>0</v>
      </c>
      <c r="AC11" s="484"/>
      <c r="AD11" s="483">
        <f>AB11+AD27</f>
        <v>0</v>
      </c>
      <c r="AE11" s="484"/>
      <c r="AF11" s="483">
        <f>AD11+AF29</f>
        <v>0</v>
      </c>
      <c r="AG11" s="484"/>
      <c r="AH11" s="483">
        <f>AF11+AH31</f>
        <v>0</v>
      </c>
      <c r="AI11" s="484"/>
      <c r="AJ11" s="483">
        <f>AH11+AJ33</f>
        <v>0</v>
      </c>
      <c r="AK11" s="484"/>
      <c r="AL11" s="483">
        <f>AJ11+AL35</f>
        <v>0</v>
      </c>
      <c r="AM11" s="484"/>
      <c r="AN11" s="483">
        <f>AL11+AN37</f>
        <v>0</v>
      </c>
      <c r="AO11" s="484"/>
      <c r="AP11" s="483">
        <f>AN11+AP39</f>
        <v>0</v>
      </c>
      <c r="AQ11" s="487"/>
    </row>
    <row r="12" spans="1:46" s="12" customFormat="1" ht="27" customHeight="1">
      <c r="A12" s="603"/>
      <c r="B12" s="144">
        <f>$P$1+MROUND(ROUNDDOWN(L4*$I$1,-1),50)</f>
        <v>1650</v>
      </c>
      <c r="C12" s="145"/>
      <c r="D12" s="146">
        <f>B12-$P$1</f>
        <v>350</v>
      </c>
      <c r="E12" s="147"/>
      <c r="F12" s="210">
        <f>IF((L5)&lt;=$X$1,$P$1,$P$1+MROUND(ROUNDDOWN((L5-$X$1)*$I$1,-1),50))</f>
        <v>1300</v>
      </c>
      <c r="G12" s="211"/>
      <c r="H12" s="210">
        <f>IF((L7)&lt;=$X$1,$P$1,$P$1+MROUND(ROUNDDOWN((L7-$X$1)*$I$1,-1),50))</f>
        <v>1300</v>
      </c>
      <c r="I12" s="211"/>
      <c r="J12" s="189">
        <f>IF((L9)&lt;=8,P1,P1+ROUND(INT(((L9-8)*I1)),-1))</f>
        <v>1300</v>
      </c>
      <c r="K12" s="190"/>
      <c r="L12" s="606"/>
      <c r="M12" s="607"/>
      <c r="N12" s="601"/>
      <c r="O12" s="601"/>
      <c r="P12" s="610"/>
      <c r="Q12" s="611"/>
      <c r="R12" s="610"/>
      <c r="S12" s="611"/>
      <c r="T12" s="770"/>
      <c r="U12" s="762"/>
      <c r="V12" s="704"/>
      <c r="W12" s="705"/>
      <c r="X12" s="768"/>
      <c r="Y12" s="769"/>
      <c r="Z12" s="709"/>
      <c r="AA12" s="486"/>
      <c r="AB12" s="485"/>
      <c r="AC12" s="486"/>
      <c r="AD12" s="485"/>
      <c r="AE12" s="486"/>
      <c r="AF12" s="485"/>
      <c r="AG12" s="486"/>
      <c r="AH12" s="485"/>
      <c r="AI12" s="486"/>
      <c r="AJ12" s="485"/>
      <c r="AK12" s="486"/>
      <c r="AL12" s="485"/>
      <c r="AM12" s="486"/>
      <c r="AN12" s="485"/>
      <c r="AO12" s="486"/>
      <c r="AP12" s="485"/>
      <c r="AQ12" s="488"/>
    </row>
    <row r="13" spans="1:46" s="12" customFormat="1" ht="27" customHeight="1">
      <c r="A13" s="602" t="s">
        <v>253</v>
      </c>
      <c r="B13" s="140"/>
      <c r="C13" s="141">
        <f>MROUND(ROUNDDOWN(B14*0.8,-1),50)</f>
        <v>1350</v>
      </c>
      <c r="D13" s="142"/>
      <c r="E13" s="143">
        <f>C13-$S$1</f>
        <v>300</v>
      </c>
      <c r="F13" s="184"/>
      <c r="G13" s="165">
        <f>MROUND(ROUNDDOWN(F14*0.8,-1),50)</f>
        <v>1050</v>
      </c>
      <c r="H13" s="184"/>
      <c r="I13" s="165">
        <f>MROUND(ROUNDDOWN(H14*0.8,-1),50)</f>
        <v>1050</v>
      </c>
      <c r="J13" s="184"/>
      <c r="K13" s="188">
        <f t="shared" ref="K13:M13" si="9">ROUND(J14*0.8,-1)</f>
        <v>1040</v>
      </c>
      <c r="L13" s="184"/>
      <c r="M13" s="185">
        <f t="shared" si="9"/>
        <v>1040</v>
      </c>
      <c r="N13" s="604" t="s">
        <v>253</v>
      </c>
      <c r="O13" s="605"/>
      <c r="P13" s="601">
        <v>0.8</v>
      </c>
      <c r="Q13" s="601"/>
      <c r="R13" s="763"/>
      <c r="S13" s="763"/>
      <c r="T13" s="764">
        <f>R13+T17</f>
        <v>1.7</v>
      </c>
      <c r="U13" s="765"/>
      <c r="V13" s="694">
        <f>T13+V19</f>
        <v>2.9</v>
      </c>
      <c r="W13" s="695"/>
      <c r="X13" s="694">
        <f>V13+X21</f>
        <v>5.8</v>
      </c>
      <c r="Y13" s="698"/>
      <c r="Z13" s="700"/>
      <c r="AA13" s="493"/>
      <c r="AB13" s="489">
        <f>Z13+AB25</f>
        <v>0</v>
      </c>
      <c r="AC13" s="493"/>
      <c r="AD13" s="489">
        <f>AB13+AD27</f>
        <v>0</v>
      </c>
      <c r="AE13" s="493"/>
      <c r="AF13" s="489">
        <f>AD13+AF29</f>
        <v>0</v>
      </c>
      <c r="AG13" s="493"/>
      <c r="AH13" s="489">
        <f>AF13+AH31</f>
        <v>0</v>
      </c>
      <c r="AI13" s="493"/>
      <c r="AJ13" s="489">
        <f>AH13+AJ33</f>
        <v>0</v>
      </c>
      <c r="AK13" s="493"/>
      <c r="AL13" s="489">
        <f>AJ13+AL35</f>
        <v>0</v>
      </c>
      <c r="AM13" s="493"/>
      <c r="AN13" s="489">
        <f>AL13+AN37</f>
        <v>0</v>
      </c>
      <c r="AO13" s="493"/>
      <c r="AP13" s="489">
        <f>AN13+AP39</f>
        <v>0</v>
      </c>
      <c r="AQ13" s="490"/>
    </row>
    <row r="14" spans="1:46" s="12" customFormat="1" ht="27" customHeight="1">
      <c r="A14" s="603"/>
      <c r="B14" s="144">
        <f>$P$1+MROUND(ROUNDDOWN(N4*$I$1,-1),50)</f>
        <v>1700</v>
      </c>
      <c r="C14" s="145"/>
      <c r="D14" s="146">
        <f>B14-$P$1</f>
        <v>400</v>
      </c>
      <c r="E14" s="147"/>
      <c r="F14" s="210">
        <f>IF((N5)&lt;=$X$1,$P$1,$P$1+MROUND(ROUNDDOWN((N5-$X$1)*$I$1,-1),50))</f>
        <v>1300</v>
      </c>
      <c r="G14" s="211"/>
      <c r="H14" s="210">
        <f>IF((N7)&lt;=$X$1,$P$1,$P$1+MROUND(ROUNDDOWN((N7-$X$1)*$I$1,-1),50))</f>
        <v>1300</v>
      </c>
      <c r="I14" s="211"/>
      <c r="J14" s="189">
        <f>IF((N9)&lt;=8,P1,P1+ROUND(INT(((N9-8)*I1)),-1))</f>
        <v>1300</v>
      </c>
      <c r="K14" s="190"/>
      <c r="L14" s="186">
        <f>IF((N11)&lt;=8,P1,P1+ROUND(INT(((N11-8)*I1)),-1))</f>
        <v>1300</v>
      </c>
      <c r="M14" s="187"/>
      <c r="N14" s="606"/>
      <c r="O14" s="607"/>
      <c r="P14" s="601"/>
      <c r="Q14" s="601"/>
      <c r="R14" s="763"/>
      <c r="S14" s="763"/>
      <c r="T14" s="764"/>
      <c r="U14" s="765"/>
      <c r="V14" s="696"/>
      <c r="W14" s="697"/>
      <c r="X14" s="696"/>
      <c r="Y14" s="699"/>
      <c r="Z14" s="701"/>
      <c r="AA14" s="494"/>
      <c r="AB14" s="491"/>
      <c r="AC14" s="494"/>
      <c r="AD14" s="491"/>
      <c r="AE14" s="494"/>
      <c r="AF14" s="491"/>
      <c r="AG14" s="494"/>
      <c r="AH14" s="491"/>
      <c r="AI14" s="494"/>
      <c r="AJ14" s="491"/>
      <c r="AK14" s="494"/>
      <c r="AL14" s="491"/>
      <c r="AM14" s="494"/>
      <c r="AN14" s="491"/>
      <c r="AO14" s="494"/>
      <c r="AP14" s="491"/>
      <c r="AQ14" s="492"/>
    </row>
    <row r="15" spans="1:46" s="12" customFormat="1" ht="27" customHeight="1">
      <c r="A15" s="602" t="s">
        <v>254</v>
      </c>
      <c r="B15" s="140"/>
      <c r="C15" s="141">
        <f>MROUND(ROUNDDOWN(B16*0.8,-1),50)</f>
        <v>1450</v>
      </c>
      <c r="D15" s="142"/>
      <c r="E15" s="143">
        <f>C15-$S$1</f>
        <v>400</v>
      </c>
      <c r="F15" s="184"/>
      <c r="G15" s="165">
        <f>MROUND(ROUNDDOWN(F16*0.8,-1),50)</f>
        <v>1050</v>
      </c>
      <c r="H15" s="184"/>
      <c r="I15" s="165">
        <f>MROUND(ROUNDDOWN(H16*0.8,-1),50)</f>
        <v>1050</v>
      </c>
      <c r="J15" s="184"/>
      <c r="K15" s="188">
        <f t="shared" ref="K15:O15" si="10">ROUND(J16*0.8,-1)</f>
        <v>1040</v>
      </c>
      <c r="L15" s="184"/>
      <c r="M15" s="185">
        <f t="shared" si="10"/>
        <v>1040</v>
      </c>
      <c r="N15" s="184"/>
      <c r="O15" s="188">
        <f t="shared" si="10"/>
        <v>1040</v>
      </c>
      <c r="P15" s="604" t="s">
        <v>254</v>
      </c>
      <c r="Q15" s="605"/>
      <c r="R15" s="672">
        <v>0.2</v>
      </c>
      <c r="S15" s="761"/>
      <c r="T15" s="762">
        <f>R15+T17</f>
        <v>1.9</v>
      </c>
      <c r="U15" s="762"/>
      <c r="V15" s="702">
        <f>T15+V19</f>
        <v>3.0999999999999996</v>
      </c>
      <c r="W15" s="703"/>
      <c r="X15" s="702">
        <f>V15+X21</f>
        <v>6</v>
      </c>
      <c r="Y15" s="706"/>
      <c r="Z15" s="708"/>
      <c r="AA15" s="484"/>
      <c r="AB15" s="483">
        <f>Z15+AB25</f>
        <v>0</v>
      </c>
      <c r="AC15" s="484"/>
      <c r="AD15" s="483">
        <f>AB15+AD27</f>
        <v>0</v>
      </c>
      <c r="AE15" s="484"/>
      <c r="AF15" s="483">
        <f>AD15+AF29</f>
        <v>0</v>
      </c>
      <c r="AG15" s="484"/>
      <c r="AH15" s="483">
        <f>AF15+AH31</f>
        <v>0</v>
      </c>
      <c r="AI15" s="484"/>
      <c r="AJ15" s="483">
        <f>AH15+AJ33</f>
        <v>0</v>
      </c>
      <c r="AK15" s="484"/>
      <c r="AL15" s="483">
        <f>AJ15+AL35</f>
        <v>0</v>
      </c>
      <c r="AM15" s="484"/>
      <c r="AN15" s="483">
        <f>AL15+AN37</f>
        <v>0</v>
      </c>
      <c r="AO15" s="484"/>
      <c r="AP15" s="483">
        <f>AN15+AP39</f>
        <v>0</v>
      </c>
      <c r="AQ15" s="487"/>
    </row>
    <row r="16" spans="1:46" s="12" customFormat="1" ht="27" customHeight="1">
      <c r="A16" s="603"/>
      <c r="B16" s="144">
        <f>$P$1+MROUND(ROUNDDOWN(P4*$I$1,-1),50)</f>
        <v>1800</v>
      </c>
      <c r="C16" s="145"/>
      <c r="D16" s="146">
        <f>B16-$P$1</f>
        <v>500</v>
      </c>
      <c r="E16" s="147"/>
      <c r="F16" s="210">
        <f>IF((P5)&lt;=$X$1,$P$1,$P$1+MROUND(ROUNDDOWN((P5-$X$1)*$I$1,-1),50))</f>
        <v>1300</v>
      </c>
      <c r="G16" s="211"/>
      <c r="H16" s="210">
        <f>IF((P7)&lt;=$X$1,$P$1,$P$1+MROUND(ROUNDDOWN((P7-$X$1)*$I$1,-1),50))</f>
        <v>1300</v>
      </c>
      <c r="I16" s="211"/>
      <c r="J16" s="189">
        <f>IF((P9)&lt;=8,P1,P1+ROUND(INT(((P9-8)*I1)),-1))</f>
        <v>1300</v>
      </c>
      <c r="K16" s="190"/>
      <c r="L16" s="186">
        <f>IF((P11)&lt;=8,P1,P1+ROUND(INT(((P11-8)*I1)),-1))</f>
        <v>1300</v>
      </c>
      <c r="M16" s="187"/>
      <c r="N16" s="189">
        <f>IF((P13)&lt;=8,P1,P1+ROUND(INT(((P13-8)*I1)),-1))</f>
        <v>1300</v>
      </c>
      <c r="O16" s="190"/>
      <c r="P16" s="606"/>
      <c r="Q16" s="607"/>
      <c r="R16" s="601"/>
      <c r="S16" s="637"/>
      <c r="T16" s="762"/>
      <c r="U16" s="762"/>
      <c r="V16" s="704"/>
      <c r="W16" s="705"/>
      <c r="X16" s="704"/>
      <c r="Y16" s="707"/>
      <c r="Z16" s="709"/>
      <c r="AA16" s="486"/>
      <c r="AB16" s="485"/>
      <c r="AC16" s="486"/>
      <c r="AD16" s="485"/>
      <c r="AE16" s="486"/>
      <c r="AF16" s="485"/>
      <c r="AG16" s="486"/>
      <c r="AH16" s="485"/>
      <c r="AI16" s="486"/>
      <c r="AJ16" s="485"/>
      <c r="AK16" s="486"/>
      <c r="AL16" s="485"/>
      <c r="AM16" s="486"/>
      <c r="AN16" s="485"/>
      <c r="AO16" s="486"/>
      <c r="AP16" s="485"/>
      <c r="AQ16" s="488"/>
    </row>
    <row r="17" spans="1:43" s="12" customFormat="1" ht="27" customHeight="1">
      <c r="A17" s="602" t="s">
        <v>255</v>
      </c>
      <c r="B17" s="140"/>
      <c r="C17" s="141">
        <f>MROUND(ROUNDDOWN(B18*0.8,-1),50)</f>
        <v>1500</v>
      </c>
      <c r="D17" s="142"/>
      <c r="E17" s="143">
        <f>C17-$S$1</f>
        <v>450</v>
      </c>
      <c r="F17" s="184"/>
      <c r="G17" s="165">
        <f>MROUND(ROUNDDOWN(F18*0.8,-1),50)</f>
        <v>1050</v>
      </c>
      <c r="H17" s="184"/>
      <c r="I17" s="165">
        <f>MROUND(ROUNDDOWN(H18*0.8,-1),50)</f>
        <v>1050</v>
      </c>
      <c r="J17" s="184"/>
      <c r="K17" s="188">
        <f t="shared" ref="K17:Q19" si="11">ROUND(J18*0.8,-1)</f>
        <v>1040</v>
      </c>
      <c r="L17" s="184"/>
      <c r="M17" s="185">
        <f t="shared" si="11"/>
        <v>1040</v>
      </c>
      <c r="N17" s="184"/>
      <c r="O17" s="188">
        <f t="shared" si="11"/>
        <v>1040</v>
      </c>
      <c r="P17" s="184"/>
      <c r="Q17" s="188">
        <f t="shared" ref="Q17" si="12">ROUND(P18*0.8,-1)</f>
        <v>1040</v>
      </c>
      <c r="R17" s="624" t="s">
        <v>255</v>
      </c>
      <c r="S17" s="649"/>
      <c r="T17" s="757">
        <v>1.7</v>
      </c>
      <c r="U17" s="758"/>
      <c r="V17" s="753">
        <f>T17+V19</f>
        <v>2.9</v>
      </c>
      <c r="W17" s="759"/>
      <c r="X17" s="753">
        <f>V17+X21</f>
        <v>5.8</v>
      </c>
      <c r="Y17" s="754"/>
      <c r="Z17" s="700"/>
      <c r="AA17" s="493"/>
      <c r="AB17" s="489">
        <f>Z17+AB25</f>
        <v>0</v>
      </c>
      <c r="AC17" s="493"/>
      <c r="AD17" s="489">
        <f>AB17+AD27</f>
        <v>0</v>
      </c>
      <c r="AE17" s="493"/>
      <c r="AF17" s="489">
        <f>AD17+AF29</f>
        <v>0</v>
      </c>
      <c r="AG17" s="493"/>
      <c r="AH17" s="489">
        <f>AF17+AH31</f>
        <v>0</v>
      </c>
      <c r="AI17" s="493"/>
      <c r="AJ17" s="489">
        <f>AH17+AJ33</f>
        <v>0</v>
      </c>
      <c r="AK17" s="493"/>
      <c r="AL17" s="489">
        <f>AJ17+AL35</f>
        <v>0</v>
      </c>
      <c r="AM17" s="493"/>
      <c r="AN17" s="489">
        <f>AL17+AN37</f>
        <v>0</v>
      </c>
      <c r="AO17" s="493"/>
      <c r="AP17" s="489">
        <f>AN17+AP39</f>
        <v>0</v>
      </c>
      <c r="AQ17" s="490"/>
    </row>
    <row r="18" spans="1:43" s="12" customFormat="1" ht="27" customHeight="1" thickBot="1">
      <c r="A18" s="744"/>
      <c r="B18" s="152">
        <f>$P$1+MROUND(ROUNDDOWN(R4*$I$1,-1),50)</f>
        <v>1850</v>
      </c>
      <c r="C18" s="153"/>
      <c r="D18" s="154">
        <f>B18-$P$1</f>
        <v>550</v>
      </c>
      <c r="E18" s="155"/>
      <c r="F18" s="212">
        <f>IF((R5)&lt;=$X$1,$P$1,$P$1+MROUND(ROUNDDOWN((R5-$X$1)*$I$1,-1),50))</f>
        <v>1300</v>
      </c>
      <c r="G18" s="213"/>
      <c r="H18" s="212">
        <f>IF((R7)&lt;=$X$1,$P$1,$P$1+MROUND(ROUNDDOWN((R7-$X$1)*$I$1,-1),50))</f>
        <v>1300</v>
      </c>
      <c r="I18" s="213"/>
      <c r="J18" s="195">
        <f>IF((R9)&lt;=8,P1,P1+ROUND(INT(((R9-8)*I1)),-1))</f>
        <v>1300</v>
      </c>
      <c r="K18" s="196"/>
      <c r="L18" s="193">
        <f>IF((R11)&lt;=8,P1,P1+ROUND(INT(((R11-8)*I1)),-1))</f>
        <v>1300</v>
      </c>
      <c r="M18" s="194"/>
      <c r="N18" s="195">
        <f>IF((R13)&lt;=8,P1,P1+ROUND(INT(((R13-8)*I1)),-1))</f>
        <v>1300</v>
      </c>
      <c r="O18" s="196"/>
      <c r="P18" s="195">
        <f>IF((R15)&lt;=8,P1,P1+ROUND(INT(((R15-8)*I1)),-1))</f>
        <v>1300</v>
      </c>
      <c r="Q18" s="196"/>
      <c r="R18" s="650"/>
      <c r="S18" s="651"/>
      <c r="T18" s="757"/>
      <c r="U18" s="758"/>
      <c r="V18" s="755"/>
      <c r="W18" s="760"/>
      <c r="X18" s="755"/>
      <c r="Y18" s="756"/>
      <c r="Z18" s="701"/>
      <c r="AA18" s="494"/>
      <c r="AB18" s="491"/>
      <c r="AC18" s="494"/>
      <c r="AD18" s="491"/>
      <c r="AE18" s="494"/>
      <c r="AF18" s="491"/>
      <c r="AG18" s="494"/>
      <c r="AH18" s="491"/>
      <c r="AI18" s="494"/>
      <c r="AJ18" s="491"/>
      <c r="AK18" s="494"/>
      <c r="AL18" s="491"/>
      <c r="AM18" s="494"/>
      <c r="AN18" s="491"/>
      <c r="AO18" s="494"/>
      <c r="AP18" s="491"/>
      <c r="AQ18" s="492"/>
    </row>
    <row r="19" spans="1:43" s="12" customFormat="1" ht="27" customHeight="1">
      <c r="A19" s="602" t="s">
        <v>29</v>
      </c>
      <c r="B19" s="269"/>
      <c r="C19" s="270">
        <f>MROUND(ROUNDDOWN(B20*0.8,-1),50)</f>
        <v>1650</v>
      </c>
      <c r="D19" s="127"/>
      <c r="E19" s="128">
        <f>C19-$S$1</f>
        <v>600</v>
      </c>
      <c r="F19" s="203"/>
      <c r="G19" s="227">
        <f>MROUND(ROUNDDOWN(F20*0.8,-1),50)</f>
        <v>1050</v>
      </c>
      <c r="H19" s="203"/>
      <c r="I19" s="227">
        <f>MROUND(ROUNDDOWN(H20*0.8,-1),50)</f>
        <v>1050</v>
      </c>
      <c r="J19" s="203"/>
      <c r="K19" s="205">
        <f t="shared" ref="K19:Q21" si="13">ROUND(J20*0.8,-1)</f>
        <v>1040</v>
      </c>
      <c r="L19" s="203"/>
      <c r="M19" s="204">
        <f t="shared" si="13"/>
        <v>1040</v>
      </c>
      <c r="N19" s="203"/>
      <c r="O19" s="205">
        <f t="shared" si="13"/>
        <v>1040</v>
      </c>
      <c r="P19" s="203"/>
      <c r="Q19" s="205">
        <f t="shared" si="11"/>
        <v>1040</v>
      </c>
      <c r="R19" s="206"/>
      <c r="S19" s="207">
        <f t="shared" ref="S19:AG33" si="14">ROUND(R20*0.8,-1)</f>
        <v>1040</v>
      </c>
      <c r="T19" s="748" t="s">
        <v>29</v>
      </c>
      <c r="U19" s="749"/>
      <c r="V19" s="752">
        <v>1.2</v>
      </c>
      <c r="W19" s="752"/>
      <c r="X19" s="753">
        <f>V19+X21</f>
        <v>4.0999999999999996</v>
      </c>
      <c r="Y19" s="754"/>
      <c r="Z19" s="708"/>
      <c r="AA19" s="484"/>
      <c r="AB19" s="483">
        <f>Z19+AB25</f>
        <v>0</v>
      </c>
      <c r="AC19" s="484"/>
      <c r="AD19" s="483">
        <f>AB19+AD27</f>
        <v>0</v>
      </c>
      <c r="AE19" s="484"/>
      <c r="AF19" s="483">
        <f>AD19+AF29</f>
        <v>0</v>
      </c>
      <c r="AG19" s="484"/>
      <c r="AH19" s="483">
        <f>AF19+AH31</f>
        <v>0</v>
      </c>
      <c r="AI19" s="484"/>
      <c r="AJ19" s="483">
        <f>AH19+AJ33</f>
        <v>0</v>
      </c>
      <c r="AK19" s="484"/>
      <c r="AL19" s="483">
        <f>AJ19+AL35</f>
        <v>0</v>
      </c>
      <c r="AM19" s="484"/>
      <c r="AN19" s="483">
        <f>AL19+AN37</f>
        <v>0</v>
      </c>
      <c r="AO19" s="484"/>
      <c r="AP19" s="483">
        <f>AN19+AP39</f>
        <v>0</v>
      </c>
      <c r="AQ19" s="487"/>
    </row>
    <row r="20" spans="1:43" s="12" customFormat="1" ht="27" customHeight="1">
      <c r="A20" s="744"/>
      <c r="B20" s="271">
        <f>$P$1+MROUND(ROUNDDOWN(T4*$I$1,-1),50)</f>
        <v>2050</v>
      </c>
      <c r="C20" s="272"/>
      <c r="D20" s="123">
        <f>B20-$P$1</f>
        <v>750</v>
      </c>
      <c r="E20" s="124"/>
      <c r="F20" s="210">
        <f>IF((T5)&lt;=$X$1,$P$1,$P$1+MROUND(ROUNDDOWN((T5-$X$1)*$I$1,-1),50))</f>
        <v>1300</v>
      </c>
      <c r="G20" s="211"/>
      <c r="H20" s="210">
        <f>IF((T7)&lt;=$X$1,$P$1,$P$1+MROUND(ROUNDDOWN((T7-$X$1)*$I$1,-1),50))</f>
        <v>1300</v>
      </c>
      <c r="I20" s="211"/>
      <c r="J20" s="189">
        <f>IF((T9)&lt;=8,P1,P1+ROUND(INT(((T9-8)*I1)),-1))</f>
        <v>1300</v>
      </c>
      <c r="K20" s="190"/>
      <c r="L20" s="186">
        <f>IF((T11)&lt;=8,P1,P1+ROUND(INT(((T11-8)*I1)),-1))</f>
        <v>1300</v>
      </c>
      <c r="M20" s="187"/>
      <c r="N20" s="189">
        <f>IF((T13)&lt;=8,P1,P1+ROUND(INT(((T13-8)*I1)),-1))</f>
        <v>1300</v>
      </c>
      <c r="O20" s="190"/>
      <c r="P20" s="189">
        <f>IF((T15)&lt;=8,P1,P1+ROUND(INT(((T15-8)*I1)),-1))</f>
        <v>1300</v>
      </c>
      <c r="Q20" s="190"/>
      <c r="R20" s="208">
        <f>IF((T17)&lt;=8,P1,P1+ROUND(INT(((T17-8)*I1)),-1))</f>
        <v>1300</v>
      </c>
      <c r="S20" s="209"/>
      <c r="T20" s="750"/>
      <c r="U20" s="751"/>
      <c r="V20" s="746"/>
      <c r="W20" s="746"/>
      <c r="X20" s="755"/>
      <c r="Y20" s="756"/>
      <c r="Z20" s="709"/>
      <c r="AA20" s="486"/>
      <c r="AB20" s="485"/>
      <c r="AC20" s="486"/>
      <c r="AD20" s="485"/>
      <c r="AE20" s="486"/>
      <c r="AF20" s="485"/>
      <c r="AG20" s="486"/>
      <c r="AH20" s="485"/>
      <c r="AI20" s="486"/>
      <c r="AJ20" s="485"/>
      <c r="AK20" s="486"/>
      <c r="AL20" s="485"/>
      <c r="AM20" s="486"/>
      <c r="AN20" s="485"/>
      <c r="AO20" s="486"/>
      <c r="AP20" s="485"/>
      <c r="AQ20" s="488"/>
    </row>
    <row r="21" spans="1:43" s="12" customFormat="1" ht="27" customHeight="1">
      <c r="A21" s="602" t="s">
        <v>256</v>
      </c>
      <c r="B21" s="273"/>
      <c r="C21" s="274">
        <f>MROUND(ROUNDDOWN(B22*0.8,-1),50)</f>
        <v>1750</v>
      </c>
      <c r="D21" s="121"/>
      <c r="E21" s="122">
        <f>C21-$S$1</f>
        <v>700</v>
      </c>
      <c r="F21" s="184"/>
      <c r="G21" s="165">
        <f>MROUND(ROUNDDOWN(F22*0.8,-1),50)</f>
        <v>1050</v>
      </c>
      <c r="H21" s="184"/>
      <c r="I21" s="165">
        <f>MROUND(ROUNDDOWN(H22*0.8,-1),50)</f>
        <v>1050</v>
      </c>
      <c r="J21" s="184"/>
      <c r="K21" s="188">
        <f t="shared" ref="K21:Q23" si="15">ROUND(J22*0.8,-1)</f>
        <v>1040</v>
      </c>
      <c r="L21" s="184"/>
      <c r="M21" s="185">
        <f t="shared" si="15"/>
        <v>1040</v>
      </c>
      <c r="N21" s="184"/>
      <c r="O21" s="188">
        <f t="shared" si="15"/>
        <v>1040</v>
      </c>
      <c r="P21" s="184"/>
      <c r="Q21" s="188">
        <f t="shared" si="13"/>
        <v>1040</v>
      </c>
      <c r="R21" s="184"/>
      <c r="S21" s="188">
        <f t="shared" ref="S21:AG35" si="16">ROUND(R22*0.8,-1)</f>
        <v>1040</v>
      </c>
      <c r="T21" s="50"/>
      <c r="U21" s="44">
        <f t="shared" si="14"/>
        <v>1040</v>
      </c>
      <c r="V21" s="745" t="s">
        <v>256</v>
      </c>
      <c r="W21" s="480"/>
      <c r="X21" s="746">
        <v>2.9</v>
      </c>
      <c r="Y21" s="747"/>
      <c r="Z21" s="700"/>
      <c r="AA21" s="493"/>
      <c r="AB21" s="489">
        <f>Z21+AB25</f>
        <v>0</v>
      </c>
      <c r="AC21" s="493"/>
      <c r="AD21" s="489">
        <f>AB21+AD27</f>
        <v>0</v>
      </c>
      <c r="AE21" s="493"/>
      <c r="AF21" s="489">
        <f>AD21+AF29</f>
        <v>0</v>
      </c>
      <c r="AG21" s="493"/>
      <c r="AH21" s="489">
        <f>AF21+AH31</f>
        <v>0</v>
      </c>
      <c r="AI21" s="493"/>
      <c r="AJ21" s="489">
        <f>AH21+AJ33</f>
        <v>0</v>
      </c>
      <c r="AK21" s="493"/>
      <c r="AL21" s="489">
        <f>AJ21+AL35</f>
        <v>0</v>
      </c>
      <c r="AM21" s="493"/>
      <c r="AN21" s="489">
        <f>AL21+AN37</f>
        <v>0</v>
      </c>
      <c r="AO21" s="493"/>
      <c r="AP21" s="489">
        <f>AN21+AP39</f>
        <v>0</v>
      </c>
      <c r="AQ21" s="490"/>
    </row>
    <row r="22" spans="1:43" s="12" customFormat="1" ht="27" customHeight="1">
      <c r="A22" s="744"/>
      <c r="B22" s="271">
        <f>$P$1+MROUND(ROUNDDOWN(V4*$I$1,-1),50)</f>
        <v>2200</v>
      </c>
      <c r="C22" s="272"/>
      <c r="D22" s="123">
        <f>B22-$P$1</f>
        <v>900</v>
      </c>
      <c r="E22" s="124"/>
      <c r="F22" s="210">
        <f>IF((V5)&lt;=$X$1,$P$1,$P$1+MROUND(ROUNDDOWN((V5-$X$1)*$I$1,-1),50))</f>
        <v>1300</v>
      </c>
      <c r="G22" s="211"/>
      <c r="H22" s="210">
        <f>IF((V7)&lt;=$X$1,$P$1,$P$1+MROUND(ROUNDDOWN((V7-$X$1)*$I$1,-1),50))</f>
        <v>1300</v>
      </c>
      <c r="I22" s="211"/>
      <c r="J22" s="189">
        <f>IF((V9)&lt;=8,P1,P1+ROUND(INT(((V9-8)*I1)),-1))</f>
        <v>1300</v>
      </c>
      <c r="K22" s="190"/>
      <c r="L22" s="186">
        <f>IF((V11)&lt;=8,P1,P1+ROUND(INT(((V11-8)*I1)),-1))</f>
        <v>1300</v>
      </c>
      <c r="M22" s="187"/>
      <c r="N22" s="189">
        <f>IF((V13)&lt;=8,P1,P1+ROUND(INT(((V13-8)*I1)),-1))</f>
        <v>1300</v>
      </c>
      <c r="O22" s="190"/>
      <c r="P22" s="189">
        <f>IF((V15)&lt;=8,P1,P1+ROUND(INT(((V15-8)*I1)),-1))</f>
        <v>1300</v>
      </c>
      <c r="Q22" s="190"/>
      <c r="R22" s="189">
        <f>IF((V17)&lt;=8,P1,P1+ROUND(INT(((V17-8)*I1)),-1))</f>
        <v>1300</v>
      </c>
      <c r="S22" s="190"/>
      <c r="T22" s="54">
        <f>IF((V19)&lt;=8,P1,P1+ROUND(INT(((V19-8)*I1)),-1))</f>
        <v>1300</v>
      </c>
      <c r="U22" s="45"/>
      <c r="V22" s="481"/>
      <c r="W22" s="482"/>
      <c r="X22" s="746"/>
      <c r="Y22" s="747"/>
      <c r="Z22" s="701"/>
      <c r="AA22" s="494"/>
      <c r="AB22" s="491"/>
      <c r="AC22" s="494"/>
      <c r="AD22" s="491"/>
      <c r="AE22" s="494"/>
      <c r="AF22" s="491"/>
      <c r="AG22" s="494"/>
      <c r="AH22" s="491"/>
      <c r="AI22" s="494"/>
      <c r="AJ22" s="491"/>
      <c r="AK22" s="494"/>
      <c r="AL22" s="491"/>
      <c r="AM22" s="494"/>
      <c r="AN22" s="491"/>
      <c r="AO22" s="494"/>
      <c r="AP22" s="491"/>
      <c r="AQ22" s="492"/>
    </row>
    <row r="23" spans="1:43" s="12" customFormat="1" ht="27" customHeight="1">
      <c r="A23" s="602" t="s">
        <v>257</v>
      </c>
      <c r="B23" s="273"/>
      <c r="C23" s="274">
        <f>MROUND(ROUNDDOWN(B24*0.8,-1),50)</f>
        <v>2000</v>
      </c>
      <c r="D23" s="121"/>
      <c r="E23" s="122">
        <f>C23-$S$1</f>
        <v>950</v>
      </c>
      <c r="F23" s="148"/>
      <c r="G23" s="141">
        <f>MROUND(ROUNDDOWN(F24*0.8,-1),50)</f>
        <v>1150</v>
      </c>
      <c r="H23" s="148"/>
      <c r="I23" s="141">
        <f>MROUND(ROUNDDOWN(H24*0.8,-1),50)</f>
        <v>1100</v>
      </c>
      <c r="J23" s="148"/>
      <c r="K23" s="141">
        <f>MROUND(ROUNDDOWN(J24*0.8,-1),50)</f>
        <v>1050</v>
      </c>
      <c r="L23" s="184"/>
      <c r="M23" s="185">
        <f t="shared" ref="M23:Q25" si="17">ROUND(L24*0.8,-1)</f>
        <v>1040</v>
      </c>
      <c r="N23" s="184"/>
      <c r="O23" s="188">
        <f t="shared" si="17"/>
        <v>1040</v>
      </c>
      <c r="P23" s="184"/>
      <c r="Q23" s="188">
        <f t="shared" si="15"/>
        <v>1040</v>
      </c>
      <c r="R23" s="184"/>
      <c r="S23" s="188">
        <f t="shared" ref="S23:AG37" si="18">ROUND(R24*0.8,-1)</f>
        <v>1040</v>
      </c>
      <c r="T23" s="50"/>
      <c r="U23" s="44">
        <f t="shared" si="16"/>
        <v>1040</v>
      </c>
      <c r="V23" s="50"/>
      <c r="W23" s="44">
        <f t="shared" si="14"/>
        <v>1040</v>
      </c>
      <c r="X23" s="740" t="s">
        <v>257</v>
      </c>
      <c r="Y23" s="741"/>
      <c r="Z23" s="504"/>
      <c r="AA23" s="467"/>
      <c r="AB23" s="483">
        <f>Z23+AB25</f>
        <v>0</v>
      </c>
      <c r="AC23" s="484"/>
      <c r="AD23" s="483">
        <f>AB23+AD27</f>
        <v>0</v>
      </c>
      <c r="AE23" s="484"/>
      <c r="AF23" s="483">
        <f>AD23+AF29</f>
        <v>0</v>
      </c>
      <c r="AG23" s="484"/>
      <c r="AH23" s="483">
        <f>AF23+AH31</f>
        <v>0</v>
      </c>
      <c r="AI23" s="484"/>
      <c r="AJ23" s="483">
        <f>AH23+AJ33</f>
        <v>0</v>
      </c>
      <c r="AK23" s="484"/>
      <c r="AL23" s="483">
        <f>AJ23+AL35</f>
        <v>0</v>
      </c>
      <c r="AM23" s="484"/>
      <c r="AN23" s="483">
        <f>AL23+AN37</f>
        <v>0</v>
      </c>
      <c r="AO23" s="484"/>
      <c r="AP23" s="483">
        <f>AN23+AP39</f>
        <v>0</v>
      </c>
      <c r="AQ23" s="487"/>
    </row>
    <row r="24" spans="1:43" s="12" customFormat="1" ht="27" customHeight="1" thickBot="1">
      <c r="A24" s="648"/>
      <c r="B24" s="275">
        <f>$P$1+MROUND(ROUNDDOWN(X4*$I$1,-1),50)</f>
        <v>2500</v>
      </c>
      <c r="C24" s="276"/>
      <c r="D24" s="125">
        <f>B24-$P$1</f>
        <v>1200</v>
      </c>
      <c r="E24" s="126"/>
      <c r="F24" s="159">
        <f>IF((X5)&lt;=$X$1,$P$1,$P$1+MROUND(ROUNDDOWN((X5-$X$1)*$I$1,-1),50))</f>
        <v>1450</v>
      </c>
      <c r="G24" s="160"/>
      <c r="H24" s="159">
        <f>IF((X7)&lt;=$X$1,$P$1,$P$1+MROUND(ROUNDDOWN((X7-$X$1)*$I$1,-1),50))</f>
        <v>1350</v>
      </c>
      <c r="I24" s="160"/>
      <c r="J24" s="157">
        <f>IF((X9)&lt;=8,P1,P1+ROUND(INT(((X9-8)*I1)),-1))</f>
        <v>1300</v>
      </c>
      <c r="K24" s="158"/>
      <c r="L24" s="193">
        <f>IF((X11)&lt;=8,P1,P1+ROUND(INT(((X11-8)*I1)),-1))</f>
        <v>1300</v>
      </c>
      <c r="M24" s="194"/>
      <c r="N24" s="195">
        <f>IF((X13)&lt;=8,P1,P1+ROUND(INT(((X13-8)*I1)),-1))</f>
        <v>1300</v>
      </c>
      <c r="O24" s="196"/>
      <c r="P24" s="195">
        <f>IF((X15)&lt;=8,P1,P1+ROUND(INT(((X15-8)*I1)),-1))</f>
        <v>1300</v>
      </c>
      <c r="Q24" s="196"/>
      <c r="R24" s="195">
        <f>IF((X17)&lt;=8,P1,P1+ROUND(INT(((X17-8)*I1)),-1))</f>
        <v>1300</v>
      </c>
      <c r="S24" s="196"/>
      <c r="T24" s="67">
        <f>IF((X19)&lt;=8,P1,P1+ROUND(INT(((X19-8)*I1)),-1))</f>
        <v>1300</v>
      </c>
      <c r="U24" s="68"/>
      <c r="V24" s="67">
        <f>IF((X21)&lt;=8,P1,P1+ROUND(INT(((X21-8)*I1)),-1))</f>
        <v>1300</v>
      </c>
      <c r="W24" s="68"/>
      <c r="X24" s="742"/>
      <c r="Y24" s="743"/>
      <c r="Z24" s="504"/>
      <c r="AA24" s="467"/>
      <c r="AB24" s="485"/>
      <c r="AC24" s="486"/>
      <c r="AD24" s="485"/>
      <c r="AE24" s="486"/>
      <c r="AF24" s="485"/>
      <c r="AG24" s="486"/>
      <c r="AH24" s="485"/>
      <c r="AI24" s="486"/>
      <c r="AJ24" s="485"/>
      <c r="AK24" s="486"/>
      <c r="AL24" s="485"/>
      <c r="AM24" s="486"/>
      <c r="AN24" s="485"/>
      <c r="AO24" s="486"/>
      <c r="AP24" s="485"/>
      <c r="AQ24" s="488"/>
    </row>
    <row r="25" spans="1:43" s="12" customFormat="1" ht="27" hidden="1" customHeight="1">
      <c r="A25" s="647"/>
      <c r="B25" s="112"/>
      <c r="C25" s="113">
        <f>MROUND(ROUNDDOWN(B26*0.8,-1),50)</f>
        <v>1050</v>
      </c>
      <c r="D25" s="70"/>
      <c r="E25" s="71">
        <f>C25-$S$1</f>
        <v>0</v>
      </c>
      <c r="F25" s="34"/>
      <c r="G25" s="35">
        <f t="shared" ref="G25:Q27" si="19">ROUND(F26*0.8,-1)</f>
        <v>1040</v>
      </c>
      <c r="H25" s="164"/>
      <c r="I25" s="161">
        <f>MROUND(ROUNDDOWN(H26*0.8,-1),50)</f>
        <v>1050</v>
      </c>
      <c r="J25" s="34"/>
      <c r="K25" s="33">
        <f t="shared" si="19"/>
        <v>1040</v>
      </c>
      <c r="L25" s="34"/>
      <c r="M25" s="35">
        <f t="shared" si="19"/>
        <v>1040</v>
      </c>
      <c r="N25" s="34"/>
      <c r="O25" s="33">
        <f t="shared" si="19"/>
        <v>1040</v>
      </c>
      <c r="P25" s="34"/>
      <c r="Q25" s="33">
        <f t="shared" si="17"/>
        <v>1040</v>
      </c>
      <c r="R25" s="34"/>
      <c r="S25" s="33">
        <f t="shared" ref="S25:AG39" si="20">ROUND(R26*0.8,-1)</f>
        <v>1040</v>
      </c>
      <c r="T25" s="34"/>
      <c r="U25" s="33">
        <f t="shared" si="18"/>
        <v>1040</v>
      </c>
      <c r="V25" s="34"/>
      <c r="W25" s="33">
        <f t="shared" si="16"/>
        <v>1040</v>
      </c>
      <c r="X25" s="34"/>
      <c r="Y25" s="33">
        <f t="shared" si="14"/>
        <v>1040</v>
      </c>
      <c r="Z25" s="479" t="s">
        <v>238</v>
      </c>
      <c r="AA25" s="480"/>
      <c r="AB25" s="467"/>
      <c r="AC25" s="467"/>
      <c r="AD25" s="489">
        <f>AB25+AD27</f>
        <v>0</v>
      </c>
      <c r="AE25" s="493"/>
      <c r="AF25" s="489">
        <f>AD25+AF29</f>
        <v>0</v>
      </c>
      <c r="AG25" s="493"/>
      <c r="AH25" s="489">
        <f>AF25+AH31</f>
        <v>0</v>
      </c>
      <c r="AI25" s="493"/>
      <c r="AJ25" s="489">
        <f>AH25+AJ33</f>
        <v>0</v>
      </c>
      <c r="AK25" s="493"/>
      <c r="AL25" s="489">
        <f>AJ25+AL35</f>
        <v>0</v>
      </c>
      <c r="AM25" s="493"/>
      <c r="AN25" s="489">
        <f>AL25+AN37</f>
        <v>0</v>
      </c>
      <c r="AO25" s="493"/>
      <c r="AP25" s="489">
        <f>AN25+AP39</f>
        <v>0</v>
      </c>
      <c r="AQ25" s="490"/>
    </row>
    <row r="26" spans="1:43" s="12" customFormat="1" ht="27" hidden="1" customHeight="1" thickBot="1">
      <c r="A26" s="648"/>
      <c r="B26" s="106">
        <f>$P$1+MROUND(ROUNDDOWN(Z4*$I$1,-1),50)</f>
        <v>1300</v>
      </c>
      <c r="C26" s="107"/>
      <c r="D26" s="48">
        <f>B26-$P$1</f>
        <v>0</v>
      </c>
      <c r="E26" s="49"/>
      <c r="F26" s="27">
        <f>IF((Z5)&lt;=8,P1,P1+ROUND(INT(((Z5-8)*I1)),-1))</f>
        <v>1300</v>
      </c>
      <c r="G26" s="28"/>
      <c r="H26" s="149">
        <f>IF((Z7)&lt;=$X$1,$P$1,$P$1+MROUND(ROUNDDOWN((Z7-$X$1)*$I$1,-1),50))</f>
        <v>1300</v>
      </c>
      <c r="I26" s="150"/>
      <c r="J26" s="30">
        <f>IF((Z9)&lt;=8,P1,P1+ROUND(INT(((Z9-8)*I1)),-1))</f>
        <v>1300</v>
      </c>
      <c r="K26" s="24"/>
      <c r="L26" s="27">
        <f>IF((Z11)&lt;=8,P1,P1+ROUND(INT(((Z11-8)*I1)),-1))</f>
        <v>1300</v>
      </c>
      <c r="M26" s="28"/>
      <c r="N26" s="30">
        <f>IF((Z13)&lt;=8,P1,P1+ROUND(INT(((Z13-8)*I1)),-1))</f>
        <v>1300</v>
      </c>
      <c r="O26" s="24"/>
      <c r="P26" s="30">
        <f>IF((Z15)&lt;=8,P1,P1+ROUND(INT(((Z15-8)*I1)),-1))</f>
        <v>1300</v>
      </c>
      <c r="Q26" s="24"/>
      <c r="R26" s="30">
        <f>IF((Z17)&lt;=8,P1,P1+ROUND(INT(((Z17-8)*I1)),-1))</f>
        <v>1300</v>
      </c>
      <c r="S26" s="24"/>
      <c r="T26" s="30">
        <f>IF((Z19)&lt;=8,P1,P1+ROUND(INT(((Z19-8)*I1)),-1))</f>
        <v>1300</v>
      </c>
      <c r="U26" s="24"/>
      <c r="V26" s="30">
        <f>IF((Z21)&lt;=8,P1,P1+ROUND(INT(((Z21-8)*I1)),-1))</f>
        <v>1300</v>
      </c>
      <c r="W26" s="24"/>
      <c r="X26" s="30">
        <f>IF((Z23)&lt;=8,P1,P1+ROUND(INT(((Z23-8)*I1)),-1))</f>
        <v>1300</v>
      </c>
      <c r="Y26" s="24"/>
      <c r="Z26" s="481"/>
      <c r="AA26" s="482"/>
      <c r="AB26" s="467"/>
      <c r="AC26" s="467"/>
      <c r="AD26" s="491"/>
      <c r="AE26" s="494"/>
      <c r="AF26" s="491"/>
      <c r="AG26" s="494"/>
      <c r="AH26" s="491"/>
      <c r="AI26" s="494"/>
      <c r="AJ26" s="491"/>
      <c r="AK26" s="494"/>
      <c r="AL26" s="491"/>
      <c r="AM26" s="494"/>
      <c r="AN26" s="491"/>
      <c r="AO26" s="494"/>
      <c r="AP26" s="491"/>
      <c r="AQ26" s="492"/>
    </row>
    <row r="27" spans="1:43" s="12" customFormat="1" ht="27" hidden="1" customHeight="1">
      <c r="A27" s="461"/>
      <c r="B27" s="104"/>
      <c r="C27" s="105">
        <f>MROUND(ROUNDDOWN(B28*0.8,-1),50)</f>
        <v>1050</v>
      </c>
      <c r="D27" s="46"/>
      <c r="E27" s="47">
        <f>C27-$S$1</f>
        <v>0</v>
      </c>
      <c r="F27" s="25"/>
      <c r="G27" s="26">
        <f t="shared" ref="G27:Q29" si="21">ROUND(F28*0.8,-1)</f>
        <v>1040</v>
      </c>
      <c r="H27" s="25"/>
      <c r="I27" s="26">
        <f t="shared" si="21"/>
        <v>1040</v>
      </c>
      <c r="J27" s="25"/>
      <c r="K27" s="22">
        <f t="shared" si="21"/>
        <v>1040</v>
      </c>
      <c r="L27" s="25"/>
      <c r="M27" s="26">
        <f t="shared" si="21"/>
        <v>1040</v>
      </c>
      <c r="N27" s="25"/>
      <c r="O27" s="22">
        <f t="shared" si="21"/>
        <v>1040</v>
      </c>
      <c r="P27" s="25"/>
      <c r="Q27" s="22">
        <f t="shared" si="19"/>
        <v>1040</v>
      </c>
      <c r="R27" s="25"/>
      <c r="S27" s="22">
        <f t="shared" ref="S27:AG41" si="22">ROUND(R28*0.8,-1)</f>
        <v>1040</v>
      </c>
      <c r="T27" s="25"/>
      <c r="U27" s="22">
        <f t="shared" si="20"/>
        <v>1040</v>
      </c>
      <c r="V27" s="25"/>
      <c r="W27" s="22">
        <f t="shared" si="18"/>
        <v>1040</v>
      </c>
      <c r="X27" s="25"/>
      <c r="Y27" s="22">
        <f t="shared" si="16"/>
        <v>1040</v>
      </c>
      <c r="Z27" s="25"/>
      <c r="AA27" s="22">
        <f t="shared" si="14"/>
        <v>1040</v>
      </c>
      <c r="AB27" s="463" t="s">
        <v>164</v>
      </c>
      <c r="AC27" s="464"/>
      <c r="AD27" s="467"/>
      <c r="AE27" s="496"/>
      <c r="AF27" s="483">
        <f>AD27+AF29</f>
        <v>0</v>
      </c>
      <c r="AG27" s="484"/>
      <c r="AH27" s="483">
        <f>AF27+AH31</f>
        <v>0</v>
      </c>
      <c r="AI27" s="484"/>
      <c r="AJ27" s="483">
        <f>AH27+AJ33</f>
        <v>0</v>
      </c>
      <c r="AK27" s="484"/>
      <c r="AL27" s="483">
        <f>AJ27+AL35</f>
        <v>0</v>
      </c>
      <c r="AM27" s="484"/>
      <c r="AN27" s="483">
        <f>AL27+AN37</f>
        <v>0</v>
      </c>
      <c r="AO27" s="484"/>
      <c r="AP27" s="483">
        <f>AN27+AP39</f>
        <v>0</v>
      </c>
      <c r="AQ27" s="487"/>
    </row>
    <row r="28" spans="1:43" s="12" customFormat="1" ht="27" hidden="1" customHeight="1">
      <c r="A28" s="462"/>
      <c r="B28" s="106">
        <f>$P$1+MROUND(ROUNDDOWN(AB4*$I$1,-1),50)</f>
        <v>1300</v>
      </c>
      <c r="C28" s="107"/>
      <c r="D28" s="48">
        <f>B28-$P$1</f>
        <v>0</v>
      </c>
      <c r="E28" s="49"/>
      <c r="F28" s="27">
        <f>IF((AB5)&lt;=8,P1,P1+ROUND(INT(((AB5-8)*I1)),-1))</f>
        <v>1300</v>
      </c>
      <c r="G28" s="28"/>
      <c r="H28" s="27">
        <f>IF((AB7)&lt;=8,P1,P1+ROUND(INT(((AB7-8)*I1)),-1))</f>
        <v>1300</v>
      </c>
      <c r="I28" s="28"/>
      <c r="J28" s="30">
        <f>IF((AB9)&lt;=8,P1,P1+ROUND(INT(((AB9-8)*I1)),-1))</f>
        <v>1300</v>
      </c>
      <c r="K28" s="24"/>
      <c r="L28" s="27">
        <f>IF((AB11)&lt;=8,P1,P1+ROUND(INT(((AB11-8)*I1)),-1))</f>
        <v>1300</v>
      </c>
      <c r="M28" s="28"/>
      <c r="N28" s="30">
        <f>IF((AB13)&lt;=8,P1,P1+ROUND(INT(((AB13-8)*I1)),-1))</f>
        <v>1300</v>
      </c>
      <c r="O28" s="24"/>
      <c r="P28" s="30">
        <f>IF((AB15)&lt;=8,P1,P1+ROUND(INT(((AB15-8)*I1)),-1))</f>
        <v>1300</v>
      </c>
      <c r="Q28" s="24"/>
      <c r="R28" s="30">
        <f>IF((AB17)&lt;=8,P1,P1+ROUND(INT(((AB17-8)*I1)),-1))</f>
        <v>1300</v>
      </c>
      <c r="S28" s="24"/>
      <c r="T28" s="30">
        <f>IF((AB19)&lt;=8,P1,P1+ROUND(INT(((AB19-8)*I1)),-1))</f>
        <v>1300</v>
      </c>
      <c r="U28" s="24"/>
      <c r="V28" s="30">
        <f>IF((AB21)&lt;=8,P1,P1+ROUND(INT(((AB21-8)*I1)),-1))</f>
        <v>1300</v>
      </c>
      <c r="W28" s="24"/>
      <c r="X28" s="30">
        <f>IF((AB23)&lt;=8,P1,P1+ROUND(INT(((AB23-8)*I1)),-1))</f>
        <v>1300</v>
      </c>
      <c r="Y28" s="24"/>
      <c r="Z28" s="30">
        <f>IF((AB25)&lt;=8,P1,P1+ROUND(INT(((AB25-8)*I1)),-1))</f>
        <v>1300</v>
      </c>
      <c r="AA28" s="24"/>
      <c r="AB28" s="465"/>
      <c r="AC28" s="466"/>
      <c r="AD28" s="467"/>
      <c r="AE28" s="496"/>
      <c r="AF28" s="485"/>
      <c r="AG28" s="486"/>
      <c r="AH28" s="485"/>
      <c r="AI28" s="486"/>
      <c r="AJ28" s="485"/>
      <c r="AK28" s="486"/>
      <c r="AL28" s="485"/>
      <c r="AM28" s="486"/>
      <c r="AN28" s="485"/>
      <c r="AO28" s="486"/>
      <c r="AP28" s="485"/>
      <c r="AQ28" s="488"/>
    </row>
    <row r="29" spans="1:43" s="12" customFormat="1" ht="27" hidden="1" customHeight="1">
      <c r="A29" s="461"/>
      <c r="B29" s="104"/>
      <c r="C29" s="105">
        <f>MROUND(ROUNDDOWN(B30*0.8,-1),50)</f>
        <v>1050</v>
      </c>
      <c r="D29" s="46"/>
      <c r="E29" s="47">
        <f>C29-$S$1</f>
        <v>0</v>
      </c>
      <c r="F29" s="25"/>
      <c r="G29" s="26">
        <f t="shared" ref="G29:Q31" si="23">ROUND(F30*0.8,-1)</f>
        <v>1040</v>
      </c>
      <c r="H29" s="25"/>
      <c r="I29" s="26">
        <f t="shared" si="23"/>
        <v>1040</v>
      </c>
      <c r="J29" s="25"/>
      <c r="K29" s="22">
        <f t="shared" si="23"/>
        <v>1040</v>
      </c>
      <c r="L29" s="25"/>
      <c r="M29" s="26">
        <f t="shared" si="23"/>
        <v>1040</v>
      </c>
      <c r="N29" s="25"/>
      <c r="O29" s="22">
        <f t="shared" si="23"/>
        <v>1040</v>
      </c>
      <c r="P29" s="25"/>
      <c r="Q29" s="22">
        <f t="shared" si="21"/>
        <v>1040</v>
      </c>
      <c r="R29" s="25"/>
      <c r="S29" s="22">
        <f t="shared" ref="S29:AE41" si="24">ROUND(R30*0.8,-1)</f>
        <v>1040</v>
      </c>
      <c r="T29" s="25"/>
      <c r="U29" s="22">
        <f t="shared" si="22"/>
        <v>1040</v>
      </c>
      <c r="V29" s="25"/>
      <c r="W29" s="22">
        <f t="shared" si="20"/>
        <v>1040</v>
      </c>
      <c r="X29" s="25"/>
      <c r="Y29" s="22">
        <f t="shared" si="18"/>
        <v>1040</v>
      </c>
      <c r="Z29" s="25"/>
      <c r="AA29" s="22">
        <f t="shared" si="16"/>
        <v>1040</v>
      </c>
      <c r="AB29" s="14"/>
      <c r="AC29" s="11">
        <f t="shared" si="14"/>
        <v>1040</v>
      </c>
      <c r="AD29" s="463" t="s">
        <v>52</v>
      </c>
      <c r="AE29" s="464"/>
      <c r="AF29" s="495"/>
      <c r="AG29" s="495"/>
      <c r="AH29" s="489">
        <f>AF29+AH31</f>
        <v>0</v>
      </c>
      <c r="AI29" s="493"/>
      <c r="AJ29" s="489">
        <f>AH29+AJ33</f>
        <v>0</v>
      </c>
      <c r="AK29" s="493"/>
      <c r="AL29" s="489">
        <f>AJ29+AL35</f>
        <v>0</v>
      </c>
      <c r="AM29" s="493"/>
      <c r="AN29" s="489">
        <f>AL29+AN37</f>
        <v>0</v>
      </c>
      <c r="AO29" s="493"/>
      <c r="AP29" s="489">
        <f>AN29+AP39</f>
        <v>0</v>
      </c>
      <c r="AQ29" s="490"/>
    </row>
    <row r="30" spans="1:43" s="12" customFormat="1" ht="27" hidden="1" customHeight="1">
      <c r="A30" s="462"/>
      <c r="B30" s="106">
        <f>$P$1+MROUND(ROUNDDOWN(AD4*$I$1,-1),50)</f>
        <v>1300</v>
      </c>
      <c r="C30" s="107"/>
      <c r="D30" s="48">
        <f>B30-$P$1</f>
        <v>0</v>
      </c>
      <c r="E30" s="49"/>
      <c r="F30" s="27">
        <f>IF((AD5)&lt;=8,P1,P1+ROUND(INT(((AD5-8)*I1)),-1))</f>
        <v>1300</v>
      </c>
      <c r="G30" s="28"/>
      <c r="H30" s="27">
        <f>IF((AD7)&lt;=8,P1,P1+ROUND(INT(((AD7-8)*I1)),-1))</f>
        <v>1300</v>
      </c>
      <c r="I30" s="28"/>
      <c r="J30" s="30">
        <f>IF((AD9)&lt;=8,P1,P1+ROUND(INT(((AD9-8)*I1)),-1))</f>
        <v>1300</v>
      </c>
      <c r="K30" s="24"/>
      <c r="L30" s="27">
        <f>IF((AD11)&lt;=8,P1,P1+ROUND(INT(((AD11-8)*I1)),-1))</f>
        <v>1300</v>
      </c>
      <c r="M30" s="28"/>
      <c r="N30" s="30">
        <f>IF((AD13)&lt;=8,P1,P1+ROUND(INT(((AD13-8)*I1)),-1))</f>
        <v>1300</v>
      </c>
      <c r="O30" s="24"/>
      <c r="P30" s="30">
        <f>IF((AD15)&lt;=8,P1,P1+ROUND(INT(((AD15-8)*I1)),-1))</f>
        <v>1300</v>
      </c>
      <c r="Q30" s="24"/>
      <c r="R30" s="30">
        <f>IF((AD17)&lt;=8,P1,P1+ROUND(INT(((AD17-8)*I1)),-1))</f>
        <v>1300</v>
      </c>
      <c r="S30" s="24"/>
      <c r="T30" s="30">
        <f>IF((AD19)&lt;=8,P1,P1+ROUND(INT(((AD19-8)*I1)),-1))</f>
        <v>1300</v>
      </c>
      <c r="U30" s="24"/>
      <c r="V30" s="30">
        <f>IF((AD21)&lt;=8,P1,P1+ROUND(INT(((AD21-8)*I1)),-1))</f>
        <v>1300</v>
      </c>
      <c r="W30" s="24"/>
      <c r="X30" s="30">
        <f>IF((AD23)&lt;=8,P1,P1+ROUND(INT(((AD23-8)*I1)),-1))</f>
        <v>1300</v>
      </c>
      <c r="Y30" s="24"/>
      <c r="Z30" s="30">
        <f>IF((AD25)&lt;=8,P1,P1+ROUND(INT(((AD25-8)*I1)),-1))</f>
        <v>1300</v>
      </c>
      <c r="AA30" s="24"/>
      <c r="AB30" s="17">
        <f>IF((AD27)&lt;=8,P1,P1+ROUND(INT(((AD27-8)*I1)),-1))</f>
        <v>1300</v>
      </c>
      <c r="AC30" s="13"/>
      <c r="AD30" s="465"/>
      <c r="AE30" s="466"/>
      <c r="AF30" s="467"/>
      <c r="AG30" s="467"/>
      <c r="AH30" s="491"/>
      <c r="AI30" s="494"/>
      <c r="AJ30" s="491"/>
      <c r="AK30" s="494"/>
      <c r="AL30" s="491"/>
      <c r="AM30" s="494"/>
      <c r="AN30" s="491"/>
      <c r="AO30" s="494"/>
      <c r="AP30" s="491"/>
      <c r="AQ30" s="492"/>
    </row>
    <row r="31" spans="1:43" s="12" customFormat="1" ht="27" hidden="1" customHeight="1">
      <c r="A31" s="461" t="str">
        <f>AF31</f>
        <v>죽산</v>
      </c>
      <c r="B31" s="104"/>
      <c r="C31" s="105">
        <f>MROUND(ROUNDDOWN(B32*0.8,-1),50)</f>
        <v>1050</v>
      </c>
      <c r="D31" s="46"/>
      <c r="E31" s="47">
        <f>C31-$S$1</f>
        <v>0</v>
      </c>
      <c r="F31" s="25"/>
      <c r="G31" s="26">
        <f t="shared" ref="G31:Q33" si="25">ROUND(F32*0.8,-1)</f>
        <v>1040</v>
      </c>
      <c r="H31" s="25"/>
      <c r="I31" s="26">
        <f t="shared" si="25"/>
        <v>1040</v>
      </c>
      <c r="J31" s="25"/>
      <c r="K31" s="22">
        <f t="shared" si="25"/>
        <v>1040</v>
      </c>
      <c r="L31" s="25"/>
      <c r="M31" s="26">
        <f t="shared" si="25"/>
        <v>1040</v>
      </c>
      <c r="N31" s="25"/>
      <c r="O31" s="22">
        <f t="shared" si="25"/>
        <v>1040</v>
      </c>
      <c r="P31" s="25"/>
      <c r="Q31" s="22">
        <f t="shared" si="23"/>
        <v>1040</v>
      </c>
      <c r="R31" s="25"/>
      <c r="S31" s="22">
        <f t="shared" ref="S31:AC41" si="26">ROUND(R32*0.8,-1)</f>
        <v>1040</v>
      </c>
      <c r="T31" s="25"/>
      <c r="U31" s="22">
        <f t="shared" si="24"/>
        <v>1040</v>
      </c>
      <c r="V31" s="25"/>
      <c r="W31" s="22">
        <f t="shared" si="22"/>
        <v>1040</v>
      </c>
      <c r="X31" s="25"/>
      <c r="Y31" s="22">
        <f t="shared" si="20"/>
        <v>1040</v>
      </c>
      <c r="Z31" s="25"/>
      <c r="AA31" s="22">
        <f t="shared" si="18"/>
        <v>1040</v>
      </c>
      <c r="AB31" s="14"/>
      <c r="AC31" s="11">
        <f t="shared" si="16"/>
        <v>1040</v>
      </c>
      <c r="AD31" s="14"/>
      <c r="AE31" s="11">
        <f t="shared" si="14"/>
        <v>1040</v>
      </c>
      <c r="AF31" s="463" t="s">
        <v>240</v>
      </c>
      <c r="AG31" s="464"/>
      <c r="AH31" s="467"/>
      <c r="AI31" s="467"/>
      <c r="AJ31" s="483">
        <f>AH31+AJ33</f>
        <v>0</v>
      </c>
      <c r="AK31" s="484"/>
      <c r="AL31" s="483">
        <f>AJ31+AL35</f>
        <v>0</v>
      </c>
      <c r="AM31" s="484"/>
      <c r="AN31" s="483">
        <f>AL31+AN37</f>
        <v>0</v>
      </c>
      <c r="AO31" s="484"/>
      <c r="AP31" s="483">
        <f>AN31+AP39</f>
        <v>0</v>
      </c>
      <c r="AQ31" s="487"/>
    </row>
    <row r="32" spans="1:43" s="12" customFormat="1" ht="27" hidden="1" customHeight="1">
      <c r="A32" s="462"/>
      <c r="B32" s="106">
        <f>$P$1+MROUND(ROUNDDOWN(AF4*$I$1,-1),50)</f>
        <v>1300</v>
      </c>
      <c r="C32" s="107"/>
      <c r="D32" s="48">
        <f>B32-$P$1</f>
        <v>0</v>
      </c>
      <c r="E32" s="49"/>
      <c r="F32" s="27">
        <f>IF((AF5)&lt;=8,P1,P1+ROUND(INT(((AF5-8)*I1)),-1))</f>
        <v>1300</v>
      </c>
      <c r="G32" s="28"/>
      <c r="H32" s="27">
        <f>IF((AF7)&lt;=8,P1,P1+ROUND(INT(((AF7-8)*I1)),-1))</f>
        <v>1300</v>
      </c>
      <c r="I32" s="28"/>
      <c r="J32" s="30">
        <f>IF((AF9)&lt;=8,P1,P1+ROUND(INT(((AF9-8)*I1)),-1))</f>
        <v>1300</v>
      </c>
      <c r="K32" s="24"/>
      <c r="L32" s="27">
        <f>IF((AF11)&lt;=8,P1,P1+ROUND(INT(((AF11-8)*I1)),-1))</f>
        <v>1300</v>
      </c>
      <c r="M32" s="28"/>
      <c r="N32" s="30">
        <f>IF((AF13)&lt;=8,P1,P1+ROUND(INT(((AF13-8)*I1)),-1))</f>
        <v>1300</v>
      </c>
      <c r="O32" s="24"/>
      <c r="P32" s="30">
        <f>IF((AF15)&lt;=8,P1,P1+ROUND(INT(((AF15-8)*I1)),-1))</f>
        <v>1300</v>
      </c>
      <c r="Q32" s="24"/>
      <c r="R32" s="30">
        <f>IF((AF17)&lt;=8,P1,P1+ROUND(INT(((AF17-8)*I1)),-1))</f>
        <v>1300</v>
      </c>
      <c r="S32" s="24"/>
      <c r="T32" s="30">
        <f>IF((AF19)&lt;=8,P1,P1+ROUND(INT(((AF19-8)*I1)),-1))</f>
        <v>1300</v>
      </c>
      <c r="U32" s="24"/>
      <c r="V32" s="30">
        <f>IF((AF21)&lt;=8,P1,P1+ROUND(INT(((AF21-8)*I1)),-1))</f>
        <v>1300</v>
      </c>
      <c r="W32" s="24"/>
      <c r="X32" s="30">
        <f>IF((AF23)&lt;=8,P1,P1+ROUND(INT(((AF23-8)*I1)),-1))</f>
        <v>1300</v>
      </c>
      <c r="Y32" s="24"/>
      <c r="Z32" s="30">
        <f>IF((AF25)&lt;=8,P1,P1+ROUND(INT(((AF25-8)*I1)),-1))</f>
        <v>1300</v>
      </c>
      <c r="AA32" s="24"/>
      <c r="AB32" s="17">
        <f>IF((AF27)&lt;=8,P1,P1+ROUND(INT(((AF27-8)*I1)),-1))</f>
        <v>1300</v>
      </c>
      <c r="AC32" s="24"/>
      <c r="AD32" s="30">
        <f>IF((AF29)&lt;=8,P1,P1+ROUND(INT(((AF29-8)*I1)),-1))</f>
        <v>1300</v>
      </c>
      <c r="AE32" s="24"/>
      <c r="AF32" s="465"/>
      <c r="AG32" s="466"/>
      <c r="AH32" s="467"/>
      <c r="AI32" s="467"/>
      <c r="AJ32" s="485"/>
      <c r="AK32" s="486"/>
      <c r="AL32" s="485"/>
      <c r="AM32" s="486"/>
      <c r="AN32" s="485"/>
      <c r="AO32" s="486"/>
      <c r="AP32" s="485"/>
      <c r="AQ32" s="488"/>
    </row>
    <row r="33" spans="1:43" s="12" customFormat="1" ht="27" hidden="1" customHeight="1">
      <c r="A33" s="461" t="str">
        <f>AH33</f>
        <v>용동</v>
      </c>
      <c r="B33" s="104"/>
      <c r="C33" s="105">
        <f>MROUND(ROUNDDOWN(B34*0.8,-1),50)</f>
        <v>1050</v>
      </c>
      <c r="D33" s="46"/>
      <c r="E33" s="47">
        <f>C33-$S$1</f>
        <v>0</v>
      </c>
      <c r="F33" s="25"/>
      <c r="G33" s="26">
        <f t="shared" ref="G33:Q35" si="27">ROUND(F34*0.8,-1)</f>
        <v>1040</v>
      </c>
      <c r="H33" s="25"/>
      <c r="I33" s="26">
        <f t="shared" si="27"/>
        <v>1040</v>
      </c>
      <c r="J33" s="25"/>
      <c r="K33" s="22">
        <f t="shared" si="27"/>
        <v>1040</v>
      </c>
      <c r="L33" s="25"/>
      <c r="M33" s="26">
        <f t="shared" si="27"/>
        <v>1040</v>
      </c>
      <c r="N33" s="25"/>
      <c r="O33" s="22">
        <f t="shared" si="27"/>
        <v>1040</v>
      </c>
      <c r="P33" s="25"/>
      <c r="Q33" s="22">
        <f t="shared" si="25"/>
        <v>1040</v>
      </c>
      <c r="R33" s="25"/>
      <c r="S33" s="22">
        <f t="shared" ref="S33:AA41" si="28">ROUND(R34*0.8,-1)</f>
        <v>1040</v>
      </c>
      <c r="T33" s="25"/>
      <c r="U33" s="22">
        <f t="shared" si="26"/>
        <v>1040</v>
      </c>
      <c r="V33" s="25"/>
      <c r="W33" s="22">
        <f t="shared" si="24"/>
        <v>1040</v>
      </c>
      <c r="X33" s="25"/>
      <c r="Y33" s="22">
        <f t="shared" si="22"/>
        <v>1040</v>
      </c>
      <c r="Z33" s="25"/>
      <c r="AA33" s="22">
        <f t="shared" si="20"/>
        <v>1040</v>
      </c>
      <c r="AB33" s="14"/>
      <c r="AC33" s="22">
        <f t="shared" si="18"/>
        <v>1040</v>
      </c>
      <c r="AD33" s="25"/>
      <c r="AE33" s="22">
        <f t="shared" si="16"/>
        <v>1040</v>
      </c>
      <c r="AF33" s="14"/>
      <c r="AG33" s="11">
        <f t="shared" si="14"/>
        <v>1040</v>
      </c>
      <c r="AH33" s="463" t="s">
        <v>242</v>
      </c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1300</v>
      </c>
      <c r="C34" s="107"/>
      <c r="D34" s="48">
        <f>B34-$P$1</f>
        <v>0</v>
      </c>
      <c r="E34" s="49"/>
      <c r="F34" s="27">
        <f>IF((AH5)&lt;=8,P1,P1+ROUND(INT(((AH5-8)*I1)),-1))</f>
        <v>1300</v>
      </c>
      <c r="G34" s="28"/>
      <c r="H34" s="27">
        <f>IF((AH7)&lt;=8,P1,P1+ROUND(INT(((AH7-8)*I1)),-1))</f>
        <v>1300</v>
      </c>
      <c r="I34" s="28"/>
      <c r="J34" s="30">
        <f>IF((AH9)&lt;=8,P1,P1+ROUND(INT(((AH9-8)*I1)),-1))</f>
        <v>1300</v>
      </c>
      <c r="K34" s="24"/>
      <c r="L34" s="27">
        <f>IF((AH11)&lt;=8,P1,P1+ROUND(INT(((AH11-8)*I1)),-1))</f>
        <v>1300</v>
      </c>
      <c r="M34" s="28"/>
      <c r="N34" s="30">
        <f>IF((AH13)&lt;=8,P1,P1+ROUND(INT(((AH13-8)*I1)),-1))</f>
        <v>1300</v>
      </c>
      <c r="O34" s="24"/>
      <c r="P34" s="30">
        <f>IF((AH15)&lt;=8,P1,P1+ROUND(INT(((AH15-8)*I1)),-1))</f>
        <v>1300</v>
      </c>
      <c r="Q34" s="24"/>
      <c r="R34" s="30">
        <f>IF((AH17)&lt;=8,P1,P1+ROUND(INT(((AH17-8)*I1)),-1))</f>
        <v>1300</v>
      </c>
      <c r="S34" s="24"/>
      <c r="T34" s="30">
        <f>IF((AH19)&lt;=8,P1,P1+ROUND(INT(((AH19-8)*I1)),-1))</f>
        <v>1300</v>
      </c>
      <c r="U34" s="24"/>
      <c r="V34" s="30">
        <f>IF((AH21)&lt;=8,P1,P1+ROUND(INT(((AH21-8)*I1)),-1))</f>
        <v>1300</v>
      </c>
      <c r="W34" s="24"/>
      <c r="X34" s="30">
        <f>IF((AH23)&lt;=8,P1,P1+ROUND(INT(((AH23-8)*I1)),-1))</f>
        <v>1300</v>
      </c>
      <c r="Y34" s="24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30">
        <f>IF((AH29)&lt;=8,P1,P1+ROUND(INT(((AH29-8)*I1)),-1))</f>
        <v>1300</v>
      </c>
      <c r="AE34" s="24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 t="str">
        <f>AJ35</f>
        <v>탄광</v>
      </c>
      <c r="B35" s="104"/>
      <c r="C35" s="105">
        <f>MROUND(ROUNDDOWN(B36*0.8,-1),50)</f>
        <v>1050</v>
      </c>
      <c r="D35" s="46"/>
      <c r="E35" s="47">
        <f>C35-$S$1</f>
        <v>0</v>
      </c>
      <c r="F35" s="25"/>
      <c r="G35" s="26">
        <f t="shared" ref="G35:Q37" si="29">ROUND(F36*0.8,-1)</f>
        <v>1040</v>
      </c>
      <c r="H35" s="25"/>
      <c r="I35" s="26">
        <f t="shared" si="29"/>
        <v>1040</v>
      </c>
      <c r="J35" s="25"/>
      <c r="K35" s="22">
        <f t="shared" si="29"/>
        <v>1040</v>
      </c>
      <c r="L35" s="25"/>
      <c r="M35" s="26">
        <f t="shared" si="29"/>
        <v>1040</v>
      </c>
      <c r="N35" s="25"/>
      <c r="O35" s="22">
        <f t="shared" si="29"/>
        <v>1040</v>
      </c>
      <c r="P35" s="25"/>
      <c r="Q35" s="22">
        <f t="shared" si="27"/>
        <v>1040</v>
      </c>
      <c r="R35" s="25"/>
      <c r="S35" s="22">
        <f t="shared" ref="S35:Y41" si="30">ROUND(R36*0.8,-1)</f>
        <v>1040</v>
      </c>
      <c r="T35" s="25"/>
      <c r="U35" s="22">
        <f t="shared" si="28"/>
        <v>1040</v>
      </c>
      <c r="V35" s="25"/>
      <c r="W35" s="22">
        <f t="shared" si="26"/>
        <v>1040</v>
      </c>
      <c r="X35" s="25"/>
      <c r="Y35" s="22">
        <f t="shared" si="24"/>
        <v>1040</v>
      </c>
      <c r="Z35" s="25"/>
      <c r="AA35" s="22">
        <f t="shared" si="22"/>
        <v>1040</v>
      </c>
      <c r="AB35" s="14"/>
      <c r="AC35" s="22">
        <f t="shared" si="20"/>
        <v>1040</v>
      </c>
      <c r="AD35" s="25"/>
      <c r="AE35" s="22">
        <f t="shared" si="18"/>
        <v>1040</v>
      </c>
      <c r="AF35" s="25"/>
      <c r="AG35" s="22">
        <f t="shared" si="16"/>
        <v>1040</v>
      </c>
      <c r="AH35" s="25"/>
      <c r="AI35" s="22">
        <f t="shared" ref="AI35:AO41" si="31">ROUND(AH36*0.8,-1)</f>
        <v>1040</v>
      </c>
      <c r="AJ35" s="479" t="s">
        <v>165</v>
      </c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1300</v>
      </c>
      <c r="C36" s="107"/>
      <c r="D36" s="48">
        <f>B36-$P$1</f>
        <v>0</v>
      </c>
      <c r="E36" s="49"/>
      <c r="F36" s="27">
        <f>IF((AJ5)&lt;=8,P1,P1+ROUND(INT(((AJ5-8)*I1)),-1))</f>
        <v>1300</v>
      </c>
      <c r="G36" s="28"/>
      <c r="H36" s="27">
        <f>IF((AJ7)&lt;=8,P1,P1+ROUND(INT(((AJ7-8)*I1)),-1))</f>
        <v>1300</v>
      </c>
      <c r="I36" s="28"/>
      <c r="J36" s="30">
        <f>IF((AJ9)&lt;=8,P1,P1+ROUND(INT(((AJ9-8)*I1)),-1))</f>
        <v>1300</v>
      </c>
      <c r="K36" s="24"/>
      <c r="L36" s="27">
        <f>IF((AJ11)&lt;=8,P1,P1+ROUND(INT(((AJ11-8)*I1)),-1))</f>
        <v>1300</v>
      </c>
      <c r="M36" s="28"/>
      <c r="N36" s="30">
        <f>IF((AJ13)&lt;=8,P1,P1+ROUND(INT(((AJ13-8)*I1)),-1))</f>
        <v>1300</v>
      </c>
      <c r="O36" s="24"/>
      <c r="P36" s="30">
        <f>IF((AJ15)&lt;=8,P1,P1+ROUND(INT(((AJ15-8)*I1)),-1))</f>
        <v>1300</v>
      </c>
      <c r="Q36" s="24"/>
      <c r="R36" s="30">
        <f>IF((AJ17)&lt;=8,P1,P1+ROUND(INT(((AJ17-8)*I1)),-1))</f>
        <v>1300</v>
      </c>
      <c r="S36" s="24"/>
      <c r="T36" s="30">
        <f>IF((AJ19)&lt;=8,P1,P1+ROUND(INT(((AJ19-8)*I1)),-1))</f>
        <v>1300</v>
      </c>
      <c r="U36" s="24"/>
      <c r="V36" s="30">
        <f>IF((AJ21)&lt;=8,P1,P1+ROUND(INT(((AJ21-8)*I1)),-1))</f>
        <v>1300</v>
      </c>
      <c r="W36" s="24"/>
      <c r="X36" s="30">
        <f>IF((AJ23)&lt;=8,P1,P1+ROUND(INT(((AJ23-8)*I1)),-1))</f>
        <v>1300</v>
      </c>
      <c r="Y36" s="24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30">
        <f>IF((AJ29)&lt;=8,P1,P1+ROUND(INT(((AJ29-8)*I1)),-1))</f>
        <v>1300</v>
      </c>
      <c r="AE36" s="24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 t="str">
        <f>AL37</f>
        <v>문창</v>
      </c>
      <c r="B37" s="104"/>
      <c r="C37" s="105">
        <f>MROUND(ROUNDDOWN(B38*0.8,-1),50)</f>
        <v>1050</v>
      </c>
      <c r="D37" s="46"/>
      <c r="E37" s="47">
        <f>C37-$S$1</f>
        <v>0</v>
      </c>
      <c r="F37" s="25"/>
      <c r="G37" s="26">
        <f t="shared" ref="G37:Q39" si="32">ROUND(F38*0.8,-1)</f>
        <v>1040</v>
      </c>
      <c r="H37" s="25"/>
      <c r="I37" s="26">
        <f t="shared" si="32"/>
        <v>1040</v>
      </c>
      <c r="J37" s="25"/>
      <c r="K37" s="22">
        <f t="shared" si="32"/>
        <v>1040</v>
      </c>
      <c r="L37" s="25"/>
      <c r="M37" s="26">
        <f t="shared" si="32"/>
        <v>1040</v>
      </c>
      <c r="N37" s="25"/>
      <c r="O37" s="22">
        <f t="shared" si="32"/>
        <v>1040</v>
      </c>
      <c r="P37" s="25"/>
      <c r="Q37" s="22">
        <f t="shared" si="29"/>
        <v>1040</v>
      </c>
      <c r="R37" s="25"/>
      <c r="S37" s="22">
        <f t="shared" ref="S37:W41" si="33">ROUND(R38*0.8,-1)</f>
        <v>1040</v>
      </c>
      <c r="T37" s="25"/>
      <c r="U37" s="22">
        <f t="shared" si="30"/>
        <v>1040</v>
      </c>
      <c r="V37" s="25"/>
      <c r="W37" s="22">
        <f t="shared" si="28"/>
        <v>1040</v>
      </c>
      <c r="X37" s="25"/>
      <c r="Y37" s="22">
        <f t="shared" si="26"/>
        <v>1040</v>
      </c>
      <c r="Z37" s="25"/>
      <c r="AA37" s="22">
        <f t="shared" si="24"/>
        <v>1040</v>
      </c>
      <c r="AB37" s="14"/>
      <c r="AC37" s="22">
        <f t="shared" si="22"/>
        <v>1040</v>
      </c>
      <c r="AD37" s="25"/>
      <c r="AE37" s="22">
        <f t="shared" si="20"/>
        <v>1040</v>
      </c>
      <c r="AF37" s="25"/>
      <c r="AG37" s="22">
        <f t="shared" si="18"/>
        <v>1040</v>
      </c>
      <c r="AH37" s="25"/>
      <c r="AI37" s="22">
        <f t="shared" ref="AI37:AM41" si="34">ROUND(AH38*0.8,-1)</f>
        <v>1040</v>
      </c>
      <c r="AJ37" s="25"/>
      <c r="AK37" s="22">
        <f t="shared" si="31"/>
        <v>1040</v>
      </c>
      <c r="AL37" s="463" t="s">
        <v>54</v>
      </c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1300</v>
      </c>
      <c r="C38" s="107"/>
      <c r="D38" s="48">
        <f>B38-$P$1</f>
        <v>0</v>
      </c>
      <c r="E38" s="49"/>
      <c r="F38" s="27">
        <f>IF((AL5)&lt;=8,P1,P1+ROUND(INT(((AL5-8)*I1)),-1))</f>
        <v>1300</v>
      </c>
      <c r="G38" s="28"/>
      <c r="H38" s="27">
        <f>IF((AL7)&lt;=8,P1,P1+ROUND(INT(((AL7-8)*I1)),-1))</f>
        <v>1300</v>
      </c>
      <c r="I38" s="28"/>
      <c r="J38" s="30">
        <f>IF((AL9)&lt;=8,P1,P1+ROUND(INT(((AL9-8)*I1)),-1))</f>
        <v>1300</v>
      </c>
      <c r="K38" s="24"/>
      <c r="L38" s="27">
        <f>IF((AL11)&lt;=8,P1,P1+ROUND(INT(((AL11-8)*I1)),-1))</f>
        <v>1300</v>
      </c>
      <c r="M38" s="28"/>
      <c r="N38" s="30">
        <f>IF((AL13)&lt;=8,P1,P1+ROUND(INT(((AL13-8)*I1)),-1))</f>
        <v>1300</v>
      </c>
      <c r="O38" s="24"/>
      <c r="P38" s="30">
        <f>IF((AL15)&lt;=8,P1,P1+ROUND(INT(((AL15-8)*I1)),-1))</f>
        <v>1300</v>
      </c>
      <c r="Q38" s="24"/>
      <c r="R38" s="30">
        <f>IF((AL17)&lt;=8,P1,P1+ROUND(INT(((AL17-8)*I1)),-1))</f>
        <v>1300</v>
      </c>
      <c r="S38" s="24"/>
      <c r="T38" s="30">
        <f>IF((AL19)&lt;=8,P1,P1+ROUND(INT(((AL19-8)*I1)),-1))</f>
        <v>1300</v>
      </c>
      <c r="U38" s="24"/>
      <c r="V38" s="30">
        <f>IF((AL21)&lt;=8,P1,P1+ROUND(INT(((AL21-8)*I1)),-1))</f>
        <v>1300</v>
      </c>
      <c r="W38" s="24"/>
      <c r="X38" s="30">
        <f>IF((AL23)&lt;=8,P1,P1+ROUND(INT(((AL23-8)*I1)),-1))</f>
        <v>1300</v>
      </c>
      <c r="Y38" s="24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30">
        <f>IF((AL29)&lt;=8,P1,P1+ROUND(INT(((AL29-8)*I1)),-1))</f>
        <v>1300</v>
      </c>
      <c r="AE38" s="24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 t="str">
        <f>AN39</f>
        <v>비봉</v>
      </c>
      <c r="B39" s="104"/>
      <c r="C39" s="105">
        <f>MROUND(ROUNDDOWN(B40*0.8,-1),50)</f>
        <v>1050</v>
      </c>
      <c r="D39" s="46"/>
      <c r="E39" s="47">
        <f>C39-$S$1</f>
        <v>0</v>
      </c>
      <c r="F39" s="25"/>
      <c r="G39" s="26">
        <f t="shared" ref="G39:Q41" si="35">ROUND(F40*0.8,-1)</f>
        <v>1040</v>
      </c>
      <c r="H39" s="25"/>
      <c r="I39" s="26">
        <f t="shared" si="35"/>
        <v>1040</v>
      </c>
      <c r="J39" s="25"/>
      <c r="K39" s="22">
        <f t="shared" si="35"/>
        <v>1040</v>
      </c>
      <c r="L39" s="25"/>
      <c r="M39" s="26">
        <f t="shared" si="35"/>
        <v>1040</v>
      </c>
      <c r="N39" s="25"/>
      <c r="O39" s="22">
        <f t="shared" si="35"/>
        <v>1040</v>
      </c>
      <c r="P39" s="25"/>
      <c r="Q39" s="22">
        <f t="shared" si="32"/>
        <v>1040</v>
      </c>
      <c r="R39" s="25"/>
      <c r="S39" s="22">
        <f t="shared" ref="S39:U41" si="36">ROUND(R40*0.8,-1)</f>
        <v>1040</v>
      </c>
      <c r="T39" s="25"/>
      <c r="U39" s="22">
        <f t="shared" si="33"/>
        <v>1040</v>
      </c>
      <c r="V39" s="25"/>
      <c r="W39" s="22">
        <f t="shared" si="30"/>
        <v>1040</v>
      </c>
      <c r="X39" s="25"/>
      <c r="Y39" s="22">
        <f t="shared" si="28"/>
        <v>1040</v>
      </c>
      <c r="Z39" s="25"/>
      <c r="AA39" s="22">
        <f t="shared" si="26"/>
        <v>1040</v>
      </c>
      <c r="AB39" s="14"/>
      <c r="AC39" s="22">
        <f t="shared" si="24"/>
        <v>1040</v>
      </c>
      <c r="AD39" s="25"/>
      <c r="AE39" s="22">
        <f t="shared" si="22"/>
        <v>1040</v>
      </c>
      <c r="AF39" s="25"/>
      <c r="AG39" s="22">
        <f t="shared" si="20"/>
        <v>1040</v>
      </c>
      <c r="AH39" s="25"/>
      <c r="AI39" s="22">
        <f t="shared" ref="AI39:AK41" si="37">ROUND(AH40*0.8,-1)</f>
        <v>1040</v>
      </c>
      <c r="AJ39" s="25"/>
      <c r="AK39" s="22">
        <f t="shared" si="34"/>
        <v>1040</v>
      </c>
      <c r="AL39" s="14"/>
      <c r="AM39" s="11">
        <f t="shared" si="31"/>
        <v>1040</v>
      </c>
      <c r="AN39" s="463" t="s">
        <v>258</v>
      </c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1300</v>
      </c>
      <c r="C40" s="107"/>
      <c r="D40" s="48">
        <f>B40-$P$1</f>
        <v>0</v>
      </c>
      <c r="E40" s="49"/>
      <c r="F40" s="27">
        <f>IF((AN5)&lt;=8,P1,P1+ROUND(INT(((AN5-8)*I1)),-1))</f>
        <v>1300</v>
      </c>
      <c r="G40" s="28"/>
      <c r="H40" s="27">
        <f>IF((AN7)&lt;=8,P1,P1+ROUND(INT(((AN7-8)*I1)),-1))</f>
        <v>1300</v>
      </c>
      <c r="I40" s="28"/>
      <c r="J40" s="30">
        <f>IF((AN9)&lt;=8,P1,P1+ROUND(INT(((AN9-8)*I1)),-1))</f>
        <v>1300</v>
      </c>
      <c r="K40" s="24"/>
      <c r="L40" s="27">
        <f>IF((AN11)&lt;=8,P1,P1+ROUND(INT(((AN11-8)*I1)),-1))</f>
        <v>1300</v>
      </c>
      <c r="M40" s="28"/>
      <c r="N40" s="30">
        <f>IF((AN13)&lt;=8,P1,P1+ROUND(INT(((AN13-8)*I1)),-1))</f>
        <v>1300</v>
      </c>
      <c r="O40" s="24"/>
      <c r="P40" s="30">
        <f>IF((AN15)&lt;=8,P1,P1+ROUND(INT(((AN15-8)*I1)),-1))</f>
        <v>1300</v>
      </c>
      <c r="Q40" s="24"/>
      <c r="R40" s="30">
        <f>IF((AN17)&lt;=8,P1,P1+ROUND(INT(((AN17-8)*I1)),-1))</f>
        <v>1300</v>
      </c>
      <c r="S40" s="24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30">
        <f>IF((AN23)&lt;=8,P1,P1+ROUND(INT(((AN23-8)*I1)),-1))</f>
        <v>1300</v>
      </c>
      <c r="Y40" s="24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 t="str">
        <f>AP41</f>
        <v>백제대</v>
      </c>
      <c r="B41" s="104"/>
      <c r="C41" s="105">
        <f>MROUND(ROUNDDOWN(B42*0.8,-1),50)</f>
        <v>1050</v>
      </c>
      <c r="D41" s="46"/>
      <c r="E41" s="47">
        <f>C41-$S$1</f>
        <v>0</v>
      </c>
      <c r="F41" s="25"/>
      <c r="G41" s="26">
        <f t="shared" ref="G41:O41" si="38">ROUND(F42*0.8,-1)</f>
        <v>1040</v>
      </c>
      <c r="H41" s="25"/>
      <c r="I41" s="26">
        <f t="shared" si="38"/>
        <v>1040</v>
      </c>
      <c r="J41" s="25"/>
      <c r="K41" s="22">
        <f t="shared" si="38"/>
        <v>1040</v>
      </c>
      <c r="L41" s="25"/>
      <c r="M41" s="26">
        <f t="shared" si="38"/>
        <v>1040</v>
      </c>
      <c r="N41" s="25"/>
      <c r="O41" s="22">
        <f t="shared" si="38"/>
        <v>1040</v>
      </c>
      <c r="P41" s="25"/>
      <c r="Q41" s="22">
        <f t="shared" si="35"/>
        <v>1040</v>
      </c>
      <c r="R41" s="25"/>
      <c r="S41" s="22">
        <f t="shared" ref="S41" si="39">ROUND(R42*0.8,-1)</f>
        <v>1040</v>
      </c>
      <c r="T41" s="25"/>
      <c r="U41" s="22">
        <f t="shared" si="36"/>
        <v>1040</v>
      </c>
      <c r="V41" s="25"/>
      <c r="W41" s="22">
        <f t="shared" si="33"/>
        <v>1040</v>
      </c>
      <c r="X41" s="25"/>
      <c r="Y41" s="22">
        <f t="shared" si="30"/>
        <v>1040</v>
      </c>
      <c r="Z41" s="25"/>
      <c r="AA41" s="22">
        <f t="shared" si="28"/>
        <v>1040</v>
      </c>
      <c r="AB41" s="14"/>
      <c r="AC41" s="22">
        <f t="shared" si="26"/>
        <v>1040</v>
      </c>
      <c r="AD41" s="25"/>
      <c r="AE41" s="22">
        <f t="shared" si="24"/>
        <v>1040</v>
      </c>
      <c r="AF41" s="25"/>
      <c r="AG41" s="22">
        <f t="shared" si="22"/>
        <v>1040</v>
      </c>
      <c r="AH41" s="25"/>
      <c r="AI41" s="22">
        <f t="shared" ref="AI41" si="40">ROUND(AH42*0.8,-1)</f>
        <v>1040</v>
      </c>
      <c r="AJ41" s="25"/>
      <c r="AK41" s="22">
        <f t="shared" si="37"/>
        <v>1040</v>
      </c>
      <c r="AL41" s="14"/>
      <c r="AM41" s="11">
        <f t="shared" si="34"/>
        <v>1040</v>
      </c>
      <c r="AN41" s="14"/>
      <c r="AO41" s="11">
        <f t="shared" si="31"/>
        <v>1040</v>
      </c>
      <c r="AP41" s="463" t="s">
        <v>247</v>
      </c>
      <c r="AQ41" s="470"/>
    </row>
    <row r="42" spans="1:43" s="12" customFormat="1" ht="27" hidden="1" customHeight="1" thickBot="1">
      <c r="A42" s="469"/>
      <c r="B42" s="106">
        <f>$P$1+MROUND(ROUNDDOWN(AP4*$I$1,-1),50)</f>
        <v>1300</v>
      </c>
      <c r="C42" s="107"/>
      <c r="D42" s="64">
        <f>B42-$P$1</f>
        <v>0</v>
      </c>
      <c r="E42" s="65"/>
      <c r="F42" s="37">
        <f>IF((AP5)&lt;=8,P1,P1+ROUND(INT(((AP5-8)*I1)),-1))</f>
        <v>1300</v>
      </c>
      <c r="G42" s="38"/>
      <c r="H42" s="37">
        <f>IF((AP7)&lt;=8,P1,P1+ROUND(INT(((AP7-8)*I1)),-1))</f>
        <v>1300</v>
      </c>
      <c r="I42" s="38"/>
      <c r="J42" s="39">
        <f>IF((AP9)&lt;=8,P1,P1+ROUND(INT(((AP9-8)*I1)),-1))</f>
        <v>1300</v>
      </c>
      <c r="K42" s="36"/>
      <c r="L42" s="37">
        <f>IF((AP11)&lt;=8,P1,P1+ROUND(INT(((AP11-8)*I1)),-1))</f>
        <v>1300</v>
      </c>
      <c r="M42" s="38"/>
      <c r="N42" s="39">
        <f>IF((AP13)&lt;=8,P1,P1+ROUND(INT(((AP13-8)*I1)),-1))</f>
        <v>1300</v>
      </c>
      <c r="O42" s="36"/>
      <c r="P42" s="39">
        <f>IF((AP15)&lt;=8,P1,P1+ROUND(INT(((AP15-8)*I1)),-1))</f>
        <v>1300</v>
      </c>
      <c r="Q42" s="36"/>
      <c r="R42" s="39">
        <f>IF((AP17)&lt;=8,P1,P1+ROUND(INT(((AP17-8)*I1)),-1))</f>
        <v>1300</v>
      </c>
      <c r="S42" s="36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39">
        <f>IF((AP23)&lt;=8,P1,P1+ROUND(INT(((AP23-8)*I1)),-1))</f>
        <v>1300</v>
      </c>
      <c r="Y42" s="36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27" hidden="1" customHeight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customHeight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79.5" customHeight="1">
      <c r="A46" s="277"/>
      <c r="L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customHeight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customHeight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t="16.5" customHeight="1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</sheetData>
  <mergeCells count="246">
    <mergeCell ref="Z3:AA3"/>
    <mergeCell ref="AB3:AC3"/>
    <mergeCell ref="I1:K1"/>
    <mergeCell ref="P1:Q1"/>
    <mergeCell ref="S1:T1"/>
    <mergeCell ref="X1:Y1"/>
    <mergeCell ref="B2:AQ2"/>
    <mergeCell ref="B3:E3"/>
    <mergeCell ref="AL3:AM3"/>
    <mergeCell ref="AN3:AO3"/>
    <mergeCell ref="AP3:AQ3"/>
    <mergeCell ref="AD3:AE3"/>
    <mergeCell ref="AF3:AG3"/>
    <mergeCell ref="AH3:AI3"/>
    <mergeCell ref="AJ3:AK3"/>
    <mergeCell ref="A5:A6"/>
    <mergeCell ref="F5:G6"/>
    <mergeCell ref="H5:I6"/>
    <mergeCell ref="J5:K6"/>
    <mergeCell ref="L5:M6"/>
    <mergeCell ref="N5:O6"/>
    <mergeCell ref="P5:Q6"/>
    <mergeCell ref="R5:S6"/>
    <mergeCell ref="AB4:AC4"/>
    <mergeCell ref="P4:Q4"/>
    <mergeCell ref="R4:S4"/>
    <mergeCell ref="T4:U4"/>
    <mergeCell ref="V4:W4"/>
    <mergeCell ref="X4:Y4"/>
    <mergeCell ref="Z4:AA4"/>
    <mergeCell ref="A4:C4"/>
    <mergeCell ref="D4:E4"/>
    <mergeCell ref="F4:G4"/>
    <mergeCell ref="H4:I4"/>
    <mergeCell ref="J4:K4"/>
    <mergeCell ref="L4:M4"/>
    <mergeCell ref="N4:O4"/>
    <mergeCell ref="AP5:AQ6"/>
    <mergeCell ref="T5:U6"/>
    <mergeCell ref="V5:W6"/>
    <mergeCell ref="X5:Y6"/>
    <mergeCell ref="Z5:AA6"/>
    <mergeCell ref="AB5:AC6"/>
    <mergeCell ref="AD5:AE6"/>
    <mergeCell ref="AN4:AO4"/>
    <mergeCell ref="AP4:AQ4"/>
    <mergeCell ref="AD4:AE4"/>
    <mergeCell ref="AF4:AG4"/>
    <mergeCell ref="AH4:AI4"/>
    <mergeCell ref="AJ4:AK4"/>
    <mergeCell ref="AL4:AM4"/>
    <mergeCell ref="J7:K8"/>
    <mergeCell ref="L7:M8"/>
    <mergeCell ref="N7:O8"/>
    <mergeCell ref="P7:Q8"/>
    <mergeCell ref="AF5:AG6"/>
    <mergeCell ref="AH5:AI6"/>
    <mergeCell ref="AJ5:AK6"/>
    <mergeCell ref="AL5:AM6"/>
    <mergeCell ref="AN5:AO6"/>
    <mergeCell ref="AP7:A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AD7:AE8"/>
    <mergeCell ref="AF7:AG8"/>
    <mergeCell ref="AH7:AI8"/>
    <mergeCell ref="AJ7:AK8"/>
    <mergeCell ref="AL7:AM8"/>
    <mergeCell ref="AN7:AO8"/>
    <mergeCell ref="R7:S8"/>
    <mergeCell ref="T7:U8"/>
    <mergeCell ref="V7:W8"/>
    <mergeCell ref="X7:Y8"/>
    <mergeCell ref="Z7:AA8"/>
    <mergeCell ref="AB7:AC8"/>
    <mergeCell ref="A7:A8"/>
    <mergeCell ref="H7:I8"/>
    <mergeCell ref="AN9:AO10"/>
    <mergeCell ref="AP9:AQ10"/>
    <mergeCell ref="A11:A12"/>
    <mergeCell ref="L11:M12"/>
    <mergeCell ref="N11:O12"/>
    <mergeCell ref="P11:Q12"/>
    <mergeCell ref="R11:S12"/>
    <mergeCell ref="T11:U12"/>
    <mergeCell ref="V11:W12"/>
    <mergeCell ref="Z9:AA10"/>
    <mergeCell ref="AB9:AC10"/>
    <mergeCell ref="AD9:AE10"/>
    <mergeCell ref="AF9:AG10"/>
    <mergeCell ref="AH9:AI10"/>
    <mergeCell ref="AJ9:AK10"/>
    <mergeCell ref="AJ11:AK12"/>
    <mergeCell ref="AL11:AM12"/>
    <mergeCell ref="AN11:AO12"/>
    <mergeCell ref="AP11:AQ12"/>
    <mergeCell ref="AD11:AE12"/>
    <mergeCell ref="AF11:AG12"/>
    <mergeCell ref="AH11:AI12"/>
    <mergeCell ref="R13:S14"/>
    <mergeCell ref="T13:U14"/>
    <mergeCell ref="V13:W14"/>
    <mergeCell ref="X11:Y12"/>
    <mergeCell ref="Z11:AA12"/>
    <mergeCell ref="AB11:AC12"/>
    <mergeCell ref="AL9:AM10"/>
    <mergeCell ref="AJ13:AK14"/>
    <mergeCell ref="AL13:AM14"/>
    <mergeCell ref="AN13:AO14"/>
    <mergeCell ref="AP13:AQ14"/>
    <mergeCell ref="A15:A16"/>
    <mergeCell ref="P15:Q16"/>
    <mergeCell ref="R15:S16"/>
    <mergeCell ref="T15:U16"/>
    <mergeCell ref="V15:W16"/>
    <mergeCell ref="X15:Y16"/>
    <mergeCell ref="X13:Y14"/>
    <mergeCell ref="Z13:AA14"/>
    <mergeCell ref="AB13:AC14"/>
    <mergeCell ref="AD13:AE14"/>
    <mergeCell ref="AF13:AG14"/>
    <mergeCell ref="AH13:AI14"/>
    <mergeCell ref="AL15:AM16"/>
    <mergeCell ref="AN15:AO16"/>
    <mergeCell ref="AP15:AQ16"/>
    <mergeCell ref="AD15:AE16"/>
    <mergeCell ref="AF15:AG16"/>
    <mergeCell ref="AH15:AI16"/>
    <mergeCell ref="AJ15:AK16"/>
    <mergeCell ref="A13:A14"/>
    <mergeCell ref="N13:O14"/>
    <mergeCell ref="P13:Q14"/>
    <mergeCell ref="A17:A18"/>
    <mergeCell ref="R17:S18"/>
    <mergeCell ref="T17:U18"/>
    <mergeCell ref="V17:W18"/>
    <mergeCell ref="X17:Y18"/>
    <mergeCell ref="Z17:AA18"/>
    <mergeCell ref="AB17:AC18"/>
    <mergeCell ref="Z15:AA16"/>
    <mergeCell ref="AB15:AC16"/>
    <mergeCell ref="A21:A22"/>
    <mergeCell ref="V21:W22"/>
    <mergeCell ref="X21:Y22"/>
    <mergeCell ref="Z21:AA22"/>
    <mergeCell ref="AB21:AC22"/>
    <mergeCell ref="AD21:AE22"/>
    <mergeCell ref="AP17:AQ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D17:AE18"/>
    <mergeCell ref="AF17:AG18"/>
    <mergeCell ref="AH17:AI18"/>
    <mergeCell ref="AJ17:AK18"/>
    <mergeCell ref="AL17:AM18"/>
    <mergeCell ref="AN17:AO18"/>
    <mergeCell ref="AF21:AG22"/>
    <mergeCell ref="AH21:AI22"/>
    <mergeCell ref="AJ21:AK22"/>
    <mergeCell ref="AL21:AM22"/>
    <mergeCell ref="AN21:AO22"/>
    <mergeCell ref="AP21:AQ22"/>
    <mergeCell ref="AJ19:AK20"/>
    <mergeCell ref="AL19:AM20"/>
    <mergeCell ref="AN19:AO20"/>
    <mergeCell ref="AP19:AQ20"/>
    <mergeCell ref="AN25:AO26"/>
    <mergeCell ref="AP25:AQ26"/>
    <mergeCell ref="AP23:AQ24"/>
    <mergeCell ref="AH23:AI24"/>
    <mergeCell ref="AJ23:AK24"/>
    <mergeCell ref="AL23:AM24"/>
    <mergeCell ref="AN23:AO24"/>
    <mergeCell ref="A25:A26"/>
    <mergeCell ref="Z25:AA26"/>
    <mergeCell ref="AB25:AC26"/>
    <mergeCell ref="AD25:AE26"/>
    <mergeCell ref="AF25:AG26"/>
    <mergeCell ref="A23:A24"/>
    <mergeCell ref="X23:Y24"/>
    <mergeCell ref="Z23:AA24"/>
    <mergeCell ref="AB23:AC24"/>
    <mergeCell ref="AD23:AE24"/>
    <mergeCell ref="AF23:AG24"/>
    <mergeCell ref="A29:A30"/>
    <mergeCell ref="AD29:AE30"/>
    <mergeCell ref="AF29:AG30"/>
    <mergeCell ref="AH29:AI30"/>
    <mergeCell ref="AJ29:AK30"/>
    <mergeCell ref="AL29:AM30"/>
    <mergeCell ref="AH25:AI26"/>
    <mergeCell ref="AJ25:AK26"/>
    <mergeCell ref="AL25:AM26"/>
    <mergeCell ref="A27:A28"/>
    <mergeCell ref="AB27:AC28"/>
    <mergeCell ref="AD27:AE28"/>
    <mergeCell ref="AF27:AG28"/>
    <mergeCell ref="AH27:AI28"/>
    <mergeCell ref="AF31:AG32"/>
    <mergeCell ref="AH31:AI32"/>
    <mergeCell ref="AJ31:AK32"/>
    <mergeCell ref="AL31:AM32"/>
    <mergeCell ref="AN31:AO32"/>
    <mergeCell ref="AP31:AQ32"/>
    <mergeCell ref="AJ27:AK28"/>
    <mergeCell ref="AL27:AM28"/>
    <mergeCell ref="AN27:AO28"/>
    <mergeCell ref="AP27:AQ28"/>
    <mergeCell ref="A39:A40"/>
    <mergeCell ref="AN39:AO40"/>
    <mergeCell ref="AP39:AQ40"/>
    <mergeCell ref="A41:A42"/>
    <mergeCell ref="AP41:AQ42"/>
    <mergeCell ref="F3:Y3"/>
    <mergeCell ref="A35:A36"/>
    <mergeCell ref="AJ35:AK36"/>
    <mergeCell ref="AL35:AM36"/>
    <mergeCell ref="AN35:AO36"/>
    <mergeCell ref="AP35:AQ36"/>
    <mergeCell ref="A37:A38"/>
    <mergeCell ref="AL37:AM38"/>
    <mergeCell ref="AN37:AO38"/>
    <mergeCell ref="AP37:AQ38"/>
    <mergeCell ref="A33:A34"/>
    <mergeCell ref="AH33:AI34"/>
    <mergeCell ref="AJ33:AK34"/>
    <mergeCell ref="AL33:AM34"/>
    <mergeCell ref="AN33:AO34"/>
    <mergeCell ref="AP33:AQ34"/>
    <mergeCell ref="AN29:AO30"/>
    <mergeCell ref="AP29:AQ30"/>
    <mergeCell ref="A31:A32"/>
  </mergeCells>
  <phoneticPr fontId="3" type="noConversion"/>
  <pageMargins left="0.38" right="0.35" top="0.74803149606299213" bottom="0.74803149606299213" header="0.31496062992125984" footer="0.31496062992125984"/>
  <pageSetup paperSize="8" scale="8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43">
    <tabColor rgb="FFFF0000"/>
    <pageSetUpPr fitToPage="1"/>
  </sheetPr>
  <dimension ref="A1:BG72"/>
  <sheetViews>
    <sheetView view="pageBreakPreview" zoomScale="60" zoomScaleNormal="70" workbookViewId="0">
      <selection activeCell="J15" sqref="J15"/>
    </sheetView>
  </sheetViews>
  <sheetFormatPr defaultColWidth="3" defaultRowHeight="16.5"/>
  <cols>
    <col min="1" max="1" width="15.875" style="2" customWidth="1"/>
    <col min="2" max="5" width="8.625" style="2" customWidth="1"/>
    <col min="6" max="31" width="8.625" style="1" customWidth="1"/>
    <col min="32" max="43" width="8.125" style="1" hidden="1" customWidth="1"/>
    <col min="44" max="59" width="3.5" style="2" hidden="1" customWidth="1"/>
    <col min="60" max="62" width="0" style="2" hidden="1" customWidth="1"/>
    <col min="63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16.5" customHeight="1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>
      <c r="B2" s="576" t="s">
        <v>64</v>
      </c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6"/>
      <c r="AM2" s="576"/>
      <c r="AN2" s="576"/>
      <c r="AO2" s="576"/>
      <c r="AP2" s="576"/>
      <c r="AQ2" s="576"/>
    </row>
    <row r="3" spans="1:46" s="198" customFormat="1" ht="51.75" customHeight="1">
      <c r="A3" s="177" t="s">
        <v>48</v>
      </c>
      <c r="B3" s="594" t="s">
        <v>265</v>
      </c>
      <c r="C3" s="474"/>
      <c r="D3" s="474"/>
      <c r="E3" s="595"/>
      <c r="F3" s="473" t="s">
        <v>263</v>
      </c>
      <c r="G3" s="474"/>
      <c r="H3" s="474"/>
      <c r="I3" s="474"/>
      <c r="J3" s="474"/>
      <c r="K3" s="474"/>
      <c r="L3" s="474"/>
      <c r="M3" s="474"/>
      <c r="N3" s="474"/>
      <c r="O3" s="474"/>
      <c r="P3" s="474"/>
      <c r="Q3" s="474"/>
      <c r="R3" s="474"/>
      <c r="S3" s="474"/>
      <c r="T3" s="474"/>
      <c r="U3" s="474"/>
      <c r="V3" s="474"/>
      <c r="W3" s="474"/>
      <c r="X3" s="474"/>
      <c r="Y3" s="474"/>
      <c r="Z3" s="474"/>
      <c r="AA3" s="474"/>
      <c r="AB3" s="474"/>
      <c r="AC3" s="474"/>
      <c r="AD3" s="474"/>
      <c r="AE3" s="475"/>
      <c r="AF3" s="595" t="e">
        <f t="shared" ref="AF3" si="0">$B$3+AF4</f>
        <v>#VALUE!</v>
      </c>
      <c r="AG3" s="592"/>
      <c r="AH3" s="592" t="e">
        <f t="shared" ref="AH3" si="1">$B$3+AH4</f>
        <v>#VALUE!</v>
      </c>
      <c r="AI3" s="592"/>
      <c r="AJ3" s="592" t="e">
        <f t="shared" ref="AJ3" si="2">$B$3+AJ4</f>
        <v>#VALUE!</v>
      </c>
      <c r="AK3" s="592"/>
      <c r="AL3" s="592" t="e">
        <f t="shared" ref="AL3" si="3">$B$3+AL4</f>
        <v>#VALUE!</v>
      </c>
      <c r="AM3" s="592"/>
      <c r="AN3" s="592" t="e">
        <f t="shared" ref="AN3" si="4">$B$3+AN4</f>
        <v>#VALUE!</v>
      </c>
      <c r="AO3" s="592"/>
      <c r="AP3" s="592" t="e">
        <f t="shared" ref="AP3" si="5">$B$3+AP4</f>
        <v>#VALUE!</v>
      </c>
      <c r="AQ3" s="593"/>
    </row>
    <row r="4" spans="1:46" s="139" customFormat="1" ht="51.75" customHeight="1">
      <c r="A4" s="597" t="s">
        <v>41</v>
      </c>
      <c r="B4" s="598"/>
      <c r="C4" s="598"/>
      <c r="D4" s="599" t="s">
        <v>49</v>
      </c>
      <c r="E4" s="600"/>
      <c r="F4" s="601">
        <v>0.7</v>
      </c>
      <c r="G4" s="601"/>
      <c r="H4" s="586">
        <f>+F4+H5</f>
        <v>1.8</v>
      </c>
      <c r="I4" s="586"/>
      <c r="J4" s="586">
        <f>+H4+J7</f>
        <v>2.4</v>
      </c>
      <c r="K4" s="586"/>
      <c r="L4" s="586">
        <f>J4+L9</f>
        <v>3.2</v>
      </c>
      <c r="M4" s="586"/>
      <c r="N4" s="586">
        <f>L4+N11</f>
        <v>4</v>
      </c>
      <c r="O4" s="586"/>
      <c r="P4" s="586">
        <f>+N4+P13</f>
        <v>5.0999999999999996</v>
      </c>
      <c r="Q4" s="586"/>
      <c r="R4" s="586">
        <f>+P4+R15</f>
        <v>6.5</v>
      </c>
      <c r="S4" s="586"/>
      <c r="T4" s="586">
        <f>+R4+T17</f>
        <v>7.3</v>
      </c>
      <c r="U4" s="586"/>
      <c r="V4" s="586">
        <f>+T4+V19</f>
        <v>8.6</v>
      </c>
      <c r="W4" s="586"/>
      <c r="X4" s="586">
        <f>+V4+X21</f>
        <v>9.6999999999999993</v>
      </c>
      <c r="Y4" s="586"/>
      <c r="Z4" s="586">
        <f>+X4+Z23</f>
        <v>10.7</v>
      </c>
      <c r="AA4" s="586"/>
      <c r="AB4" s="586">
        <f>+Z4+AB25</f>
        <v>11.899999999999999</v>
      </c>
      <c r="AC4" s="586"/>
      <c r="AD4" s="586">
        <f>+AB4+AD27</f>
        <v>13.799999999999999</v>
      </c>
      <c r="AE4" s="591"/>
      <c r="AF4" s="612">
        <f>+AD4+AF29</f>
        <v>13.799999999999999</v>
      </c>
      <c r="AG4" s="586"/>
      <c r="AH4" s="586">
        <f>+AF4+AH31</f>
        <v>13.799999999999999</v>
      </c>
      <c r="AI4" s="586"/>
      <c r="AJ4" s="586">
        <f>+AH4+AJ33</f>
        <v>13.799999999999999</v>
      </c>
      <c r="AK4" s="586"/>
      <c r="AL4" s="586">
        <f>+AJ4+AL35</f>
        <v>13.799999999999999</v>
      </c>
      <c r="AM4" s="586"/>
      <c r="AN4" s="586">
        <f>+AL4+AN37</f>
        <v>13.799999999999999</v>
      </c>
      <c r="AO4" s="586"/>
      <c r="AP4" s="586">
        <f>+AN4+AP39</f>
        <v>13.799999999999999</v>
      </c>
      <c r="AQ4" s="591"/>
    </row>
    <row r="5" spans="1:46" s="139" customFormat="1" ht="27" customHeight="1">
      <c r="A5" s="602" t="s">
        <v>98</v>
      </c>
      <c r="B5" s="140"/>
      <c r="C5" s="141">
        <f>MROUND(ROUNDDOWN(B6*0.8,-1),50)</f>
        <v>1050</v>
      </c>
      <c r="D5" s="142"/>
      <c r="E5" s="359">
        <f>C5-$S$1</f>
        <v>0</v>
      </c>
      <c r="F5" s="604" t="s">
        <v>65</v>
      </c>
      <c r="G5" s="605"/>
      <c r="H5" s="601">
        <v>1.1000000000000001</v>
      </c>
      <c r="I5" s="601"/>
      <c r="J5" s="608">
        <f>H5+J7</f>
        <v>1.7000000000000002</v>
      </c>
      <c r="K5" s="609"/>
      <c r="L5" s="608">
        <f>J5+L9</f>
        <v>2.5</v>
      </c>
      <c r="M5" s="609"/>
      <c r="N5" s="608">
        <f>L5+N11</f>
        <v>3.3</v>
      </c>
      <c r="O5" s="609"/>
      <c r="P5" s="608">
        <f>N5+P13</f>
        <v>4.4000000000000004</v>
      </c>
      <c r="Q5" s="609"/>
      <c r="R5" s="608">
        <f>P5+R15</f>
        <v>5.8000000000000007</v>
      </c>
      <c r="S5" s="609"/>
      <c r="T5" s="608">
        <f>R5+T17</f>
        <v>6.6000000000000005</v>
      </c>
      <c r="U5" s="609"/>
      <c r="V5" s="608">
        <f>T5+V19</f>
        <v>7.9</v>
      </c>
      <c r="W5" s="609"/>
      <c r="X5" s="582">
        <f>V5+X21</f>
        <v>9</v>
      </c>
      <c r="Y5" s="583"/>
      <c r="Z5" s="582">
        <f>X5+Z23</f>
        <v>10</v>
      </c>
      <c r="AA5" s="583"/>
      <c r="AB5" s="582">
        <f>Z5+AB25</f>
        <v>11.2</v>
      </c>
      <c r="AC5" s="583"/>
      <c r="AD5" s="582">
        <f>AB5+AD27</f>
        <v>13.1</v>
      </c>
      <c r="AE5" s="587"/>
      <c r="AF5" s="619">
        <f>AD5+AF29</f>
        <v>13.1</v>
      </c>
      <c r="AG5" s="583"/>
      <c r="AH5" s="582">
        <f>AF5+AH31</f>
        <v>13.1</v>
      </c>
      <c r="AI5" s="583"/>
      <c r="AJ5" s="582">
        <f>AH5+AJ33</f>
        <v>13.1</v>
      </c>
      <c r="AK5" s="583"/>
      <c r="AL5" s="582">
        <f>AJ5+AL35</f>
        <v>13.1</v>
      </c>
      <c r="AM5" s="583"/>
      <c r="AN5" s="582">
        <f>AL5+AN37</f>
        <v>13.1</v>
      </c>
      <c r="AO5" s="583"/>
      <c r="AP5" s="582">
        <f>AN5+AP39</f>
        <v>13.1</v>
      </c>
      <c r="AQ5" s="587"/>
    </row>
    <row r="6" spans="1:46" s="139" customFormat="1" ht="27" customHeight="1">
      <c r="A6" s="603"/>
      <c r="B6" s="144">
        <v>1300</v>
      </c>
      <c r="C6" s="145"/>
      <c r="D6" s="146">
        <f>B6-$P$1</f>
        <v>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1"/>
      <c r="P6" s="610"/>
      <c r="Q6" s="611"/>
      <c r="R6" s="610"/>
      <c r="S6" s="611"/>
      <c r="T6" s="610"/>
      <c r="U6" s="611"/>
      <c r="V6" s="610"/>
      <c r="W6" s="611"/>
      <c r="X6" s="584"/>
      <c r="Y6" s="585"/>
      <c r="Z6" s="584"/>
      <c r="AA6" s="585"/>
      <c r="AB6" s="584"/>
      <c r="AC6" s="585"/>
      <c r="AD6" s="584"/>
      <c r="AE6" s="588"/>
      <c r="AF6" s="620"/>
      <c r="AG6" s="585"/>
      <c r="AH6" s="584"/>
      <c r="AI6" s="585"/>
      <c r="AJ6" s="584"/>
      <c r="AK6" s="585"/>
      <c r="AL6" s="584"/>
      <c r="AM6" s="585"/>
      <c r="AN6" s="584"/>
      <c r="AO6" s="585"/>
      <c r="AP6" s="584"/>
      <c r="AQ6" s="588"/>
    </row>
    <row r="7" spans="1:46" s="139" customFormat="1" ht="27" customHeight="1">
      <c r="A7" s="602" t="s">
        <v>99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65">
        <f>MROUND(ROUNDDOWN(F8*0.8,-1),50)</f>
        <v>1050</v>
      </c>
      <c r="H7" s="604" t="s">
        <v>166</v>
      </c>
      <c r="I7" s="605"/>
      <c r="J7" s="601">
        <v>0.6</v>
      </c>
      <c r="K7" s="601"/>
      <c r="L7" s="608">
        <f>J7+L9</f>
        <v>1.4</v>
      </c>
      <c r="M7" s="609"/>
      <c r="N7" s="608">
        <f>L7+N11</f>
        <v>2.2000000000000002</v>
      </c>
      <c r="O7" s="609"/>
      <c r="P7" s="608">
        <f>N7+P13</f>
        <v>3.3000000000000003</v>
      </c>
      <c r="Q7" s="609"/>
      <c r="R7" s="608">
        <f>P7+R15</f>
        <v>4.7</v>
      </c>
      <c r="S7" s="609"/>
      <c r="T7" s="608">
        <f>R7+T17</f>
        <v>5.5</v>
      </c>
      <c r="U7" s="609"/>
      <c r="V7" s="608">
        <f>T7+V19</f>
        <v>6.8</v>
      </c>
      <c r="W7" s="609"/>
      <c r="X7" s="608">
        <f>V7+X21</f>
        <v>7.9</v>
      </c>
      <c r="Y7" s="609"/>
      <c r="Z7" s="582">
        <f>X7+Z23</f>
        <v>8.9</v>
      </c>
      <c r="AA7" s="583"/>
      <c r="AB7" s="582">
        <f>Z7+AB25</f>
        <v>10.1</v>
      </c>
      <c r="AC7" s="583"/>
      <c r="AD7" s="582">
        <f>AB7+AD27</f>
        <v>12</v>
      </c>
      <c r="AE7" s="587"/>
      <c r="AF7" s="619">
        <f>AD7+AF29</f>
        <v>12</v>
      </c>
      <c r="AG7" s="583"/>
      <c r="AH7" s="582">
        <f>AF7+AH31</f>
        <v>12</v>
      </c>
      <c r="AI7" s="583"/>
      <c r="AJ7" s="582">
        <f>AH7+AJ33</f>
        <v>12</v>
      </c>
      <c r="AK7" s="583"/>
      <c r="AL7" s="582">
        <f>AJ7+AL35</f>
        <v>12</v>
      </c>
      <c r="AM7" s="583"/>
      <c r="AN7" s="582">
        <f>AL7+AN37</f>
        <v>12</v>
      </c>
      <c r="AO7" s="583"/>
      <c r="AP7" s="582">
        <f>AN7+AP39</f>
        <v>12</v>
      </c>
      <c r="AQ7" s="587"/>
    </row>
    <row r="8" spans="1:46" s="139" customFormat="1" ht="27" customHeight="1">
      <c r="A8" s="603"/>
      <c r="B8" s="144">
        <v>1300</v>
      </c>
      <c r="C8" s="145"/>
      <c r="D8" s="146">
        <f>B8-$P$1</f>
        <v>0</v>
      </c>
      <c r="E8" s="147"/>
      <c r="F8" s="210">
        <f>IF((H5)&lt;=$X$1,$P$1,$P$1+MROUND(ROUNDDOWN((H5-$X$1)*$I$1,-1),50))</f>
        <v>1300</v>
      </c>
      <c r="G8" s="211"/>
      <c r="H8" s="606"/>
      <c r="I8" s="607"/>
      <c r="J8" s="601"/>
      <c r="K8" s="601"/>
      <c r="L8" s="610"/>
      <c r="M8" s="611"/>
      <c r="N8" s="610"/>
      <c r="O8" s="611"/>
      <c r="P8" s="610"/>
      <c r="Q8" s="611"/>
      <c r="R8" s="610"/>
      <c r="S8" s="611"/>
      <c r="T8" s="610"/>
      <c r="U8" s="611"/>
      <c r="V8" s="610"/>
      <c r="W8" s="611"/>
      <c r="X8" s="610"/>
      <c r="Y8" s="611"/>
      <c r="Z8" s="584"/>
      <c r="AA8" s="585"/>
      <c r="AB8" s="584"/>
      <c r="AC8" s="585"/>
      <c r="AD8" s="584"/>
      <c r="AE8" s="588"/>
      <c r="AF8" s="620"/>
      <c r="AG8" s="585"/>
      <c r="AH8" s="584"/>
      <c r="AI8" s="585"/>
      <c r="AJ8" s="584"/>
      <c r="AK8" s="585"/>
      <c r="AL8" s="584"/>
      <c r="AM8" s="585"/>
      <c r="AN8" s="584"/>
      <c r="AO8" s="585"/>
      <c r="AP8" s="584"/>
      <c r="AQ8" s="588"/>
    </row>
    <row r="9" spans="1:46" s="139" customFormat="1" ht="27" customHeight="1">
      <c r="A9" s="602" t="s">
        <v>100</v>
      </c>
      <c r="B9" s="140"/>
      <c r="C9" s="141">
        <f>MROUND(ROUNDDOWN(B10*0.8,-1),50)</f>
        <v>1250</v>
      </c>
      <c r="D9" s="142"/>
      <c r="E9" s="143">
        <f>C9-$S$1</f>
        <v>200</v>
      </c>
      <c r="F9" s="184"/>
      <c r="G9" s="165">
        <f>MROUND(ROUNDDOWN(F10*0.8,-1),50)</f>
        <v>1050</v>
      </c>
      <c r="H9" s="184"/>
      <c r="I9" s="165">
        <f>MROUND(ROUNDDOWN(H10*0.8,-1),50)</f>
        <v>1050</v>
      </c>
      <c r="J9" s="604" t="s">
        <v>167</v>
      </c>
      <c r="K9" s="605"/>
      <c r="L9" s="601">
        <v>0.8</v>
      </c>
      <c r="M9" s="601"/>
      <c r="N9" s="625">
        <f>L9+N11</f>
        <v>1.6</v>
      </c>
      <c r="O9" s="630"/>
      <c r="P9" s="625">
        <f>N9+P13</f>
        <v>2.7</v>
      </c>
      <c r="Q9" s="630"/>
      <c r="R9" s="625">
        <f>P9+R15</f>
        <v>4.0999999999999996</v>
      </c>
      <c r="S9" s="630"/>
      <c r="T9" s="625">
        <f>R9+T17</f>
        <v>4.8999999999999995</v>
      </c>
      <c r="U9" s="630"/>
      <c r="V9" s="625">
        <f>T9+V19</f>
        <v>6.1999999999999993</v>
      </c>
      <c r="W9" s="630"/>
      <c r="X9" s="625">
        <f>V9+X21</f>
        <v>7.2999999999999989</v>
      </c>
      <c r="Y9" s="630"/>
      <c r="Z9" s="578">
        <f>X9+Z23</f>
        <v>8.2999999999999989</v>
      </c>
      <c r="AA9" s="589"/>
      <c r="AB9" s="578">
        <f>Z9+AB25</f>
        <v>9.4999999999999982</v>
      </c>
      <c r="AC9" s="589"/>
      <c r="AD9" s="578">
        <f>AB9+AD27</f>
        <v>11.399999999999999</v>
      </c>
      <c r="AE9" s="579"/>
      <c r="AF9" s="635">
        <f>AD9+AF29</f>
        <v>11.399999999999999</v>
      </c>
      <c r="AG9" s="589"/>
      <c r="AH9" s="578">
        <f>AF9+AH31</f>
        <v>11.399999999999999</v>
      </c>
      <c r="AI9" s="589"/>
      <c r="AJ9" s="578">
        <f>AH9+AJ33</f>
        <v>11.399999999999999</v>
      </c>
      <c r="AK9" s="589"/>
      <c r="AL9" s="578">
        <f>AJ9+AL35</f>
        <v>11.399999999999999</v>
      </c>
      <c r="AM9" s="589"/>
      <c r="AN9" s="578">
        <f>AL9+AN37</f>
        <v>11.399999999999999</v>
      </c>
      <c r="AO9" s="589"/>
      <c r="AP9" s="578">
        <f>AN9+AP39</f>
        <v>11.399999999999999</v>
      </c>
      <c r="AQ9" s="579"/>
    </row>
    <row r="10" spans="1:46" s="139" customFormat="1" ht="27" customHeight="1">
      <c r="A10" s="603"/>
      <c r="B10" s="144">
        <f>$P$1+MROUND(ROUNDDOWN(J4*$I$1,-1),50)</f>
        <v>1550</v>
      </c>
      <c r="C10" s="145"/>
      <c r="D10" s="146">
        <f>B10-$P$1</f>
        <v>250</v>
      </c>
      <c r="E10" s="147"/>
      <c r="F10" s="210">
        <f>IF((J5)&lt;=$X$1,$P$1,$P$1+MROUND(ROUNDDOWN((J5-$X$1)*$I$1,-1),50))</f>
        <v>1300</v>
      </c>
      <c r="G10" s="211"/>
      <c r="H10" s="210">
        <f>IF((J7)&lt;=$X$1,$P$1,$P$1+MROUND(ROUNDDOWN((J7-$X$1)*$I$1,-1),50))</f>
        <v>1300</v>
      </c>
      <c r="I10" s="211"/>
      <c r="J10" s="606"/>
      <c r="K10" s="607"/>
      <c r="L10" s="601"/>
      <c r="M10" s="601"/>
      <c r="N10" s="627"/>
      <c r="O10" s="632"/>
      <c r="P10" s="627"/>
      <c r="Q10" s="632"/>
      <c r="R10" s="627"/>
      <c r="S10" s="632"/>
      <c r="T10" s="627"/>
      <c r="U10" s="632"/>
      <c r="V10" s="627"/>
      <c r="W10" s="632"/>
      <c r="X10" s="627"/>
      <c r="Y10" s="632"/>
      <c r="Z10" s="580"/>
      <c r="AA10" s="590"/>
      <c r="AB10" s="580"/>
      <c r="AC10" s="590"/>
      <c r="AD10" s="580"/>
      <c r="AE10" s="581"/>
      <c r="AF10" s="636"/>
      <c r="AG10" s="590"/>
      <c r="AH10" s="580"/>
      <c r="AI10" s="590"/>
      <c r="AJ10" s="580"/>
      <c r="AK10" s="590"/>
      <c r="AL10" s="580"/>
      <c r="AM10" s="590"/>
      <c r="AN10" s="580"/>
      <c r="AO10" s="590"/>
      <c r="AP10" s="580"/>
      <c r="AQ10" s="581"/>
    </row>
    <row r="11" spans="1:46" s="139" customFormat="1" ht="27" customHeight="1">
      <c r="A11" s="623" t="s">
        <v>168</v>
      </c>
      <c r="B11" s="140"/>
      <c r="C11" s="141">
        <f>MROUND(ROUNDDOWN(B12*0.8,-1),50)</f>
        <v>1300</v>
      </c>
      <c r="D11" s="142"/>
      <c r="E11" s="143">
        <f>C11-$S$1</f>
        <v>250</v>
      </c>
      <c r="F11" s="184"/>
      <c r="G11" s="165">
        <f>MROUND(ROUNDDOWN(F12*0.8,-1),50)</f>
        <v>1050</v>
      </c>
      <c r="H11" s="184"/>
      <c r="I11" s="165">
        <f>MROUND(ROUNDDOWN(H12*0.8,-1),50)</f>
        <v>1050</v>
      </c>
      <c r="J11" s="184"/>
      <c r="K11" s="165">
        <f>MROUND(ROUNDDOWN(J12*0.8,-1),50)</f>
        <v>1050</v>
      </c>
      <c r="L11" s="624" t="s">
        <v>168</v>
      </c>
      <c r="M11" s="605"/>
      <c r="N11" s="601">
        <v>0.8</v>
      </c>
      <c r="O11" s="601"/>
      <c r="P11" s="608">
        <f>N11+P13</f>
        <v>1.9000000000000001</v>
      </c>
      <c r="Q11" s="609"/>
      <c r="R11" s="608">
        <f>P11+R15</f>
        <v>3.3</v>
      </c>
      <c r="S11" s="609"/>
      <c r="T11" s="608">
        <f>R11+T17</f>
        <v>4.0999999999999996</v>
      </c>
      <c r="U11" s="609"/>
      <c r="V11" s="608">
        <f>T11+V19</f>
        <v>5.3999999999999995</v>
      </c>
      <c r="W11" s="609"/>
      <c r="X11" s="608">
        <f>V11+X21</f>
        <v>6.5</v>
      </c>
      <c r="Y11" s="609"/>
      <c r="Z11" s="608">
        <f>X11+Z23</f>
        <v>7.5</v>
      </c>
      <c r="AA11" s="609"/>
      <c r="AB11" s="582">
        <f>Z11+AB25</f>
        <v>8.6999999999999993</v>
      </c>
      <c r="AC11" s="583"/>
      <c r="AD11" s="582">
        <f>AB11+AD27</f>
        <v>10.6</v>
      </c>
      <c r="AE11" s="587"/>
      <c r="AF11" s="619">
        <f>AD11+AF29</f>
        <v>10.6</v>
      </c>
      <c r="AG11" s="583"/>
      <c r="AH11" s="582">
        <f>AF11+AH31</f>
        <v>10.6</v>
      </c>
      <c r="AI11" s="583"/>
      <c r="AJ11" s="582">
        <f>AH11+AJ33</f>
        <v>10.6</v>
      </c>
      <c r="AK11" s="583"/>
      <c r="AL11" s="582">
        <f>AJ11+AL35</f>
        <v>10.6</v>
      </c>
      <c r="AM11" s="583"/>
      <c r="AN11" s="582">
        <f>AL11+AN37</f>
        <v>10.6</v>
      </c>
      <c r="AO11" s="583"/>
      <c r="AP11" s="582">
        <f>AN11+AP39</f>
        <v>10.6</v>
      </c>
      <c r="AQ11" s="587"/>
    </row>
    <row r="12" spans="1:46" s="139" customFormat="1" ht="27" customHeight="1">
      <c r="A12" s="603"/>
      <c r="B12" s="144">
        <f>$P$1+MROUND(ROUNDDOWN(L4*$I$1,-1),50)</f>
        <v>1650</v>
      </c>
      <c r="C12" s="145"/>
      <c r="D12" s="146">
        <f>B12-$P$1</f>
        <v>350</v>
      </c>
      <c r="E12" s="147"/>
      <c r="F12" s="210">
        <f>IF((L5)&lt;=$X$1,$P$1,$P$1+MROUND(ROUNDDOWN((L5-$X$1)*$I$1,-1),50))</f>
        <v>1300</v>
      </c>
      <c r="G12" s="211"/>
      <c r="H12" s="210">
        <f>IF((L7)&lt;=$X$1,$P$1,$P$1+MROUND(ROUNDDOWN((L7-$X$1)*$I$1,-1),50))</f>
        <v>1300</v>
      </c>
      <c r="I12" s="211"/>
      <c r="J12" s="210">
        <f>IF((L9)&lt;=$X$1,$P$1,$P$1+MROUND(ROUNDDOWN((L9-$X$1)*$I$1,-1),50))</f>
        <v>1300</v>
      </c>
      <c r="K12" s="211"/>
      <c r="L12" s="606"/>
      <c r="M12" s="607"/>
      <c r="N12" s="601"/>
      <c r="O12" s="601"/>
      <c r="P12" s="610"/>
      <c r="Q12" s="611"/>
      <c r="R12" s="610"/>
      <c r="S12" s="611"/>
      <c r="T12" s="610"/>
      <c r="U12" s="611"/>
      <c r="V12" s="610"/>
      <c r="W12" s="611"/>
      <c r="X12" s="610"/>
      <c r="Y12" s="611"/>
      <c r="Z12" s="610"/>
      <c r="AA12" s="611"/>
      <c r="AB12" s="584"/>
      <c r="AC12" s="585"/>
      <c r="AD12" s="584"/>
      <c r="AE12" s="588"/>
      <c r="AF12" s="620"/>
      <c r="AG12" s="585"/>
      <c r="AH12" s="584"/>
      <c r="AI12" s="585"/>
      <c r="AJ12" s="584"/>
      <c r="AK12" s="585"/>
      <c r="AL12" s="584"/>
      <c r="AM12" s="585"/>
      <c r="AN12" s="584"/>
      <c r="AO12" s="585"/>
      <c r="AP12" s="584"/>
      <c r="AQ12" s="588"/>
    </row>
    <row r="13" spans="1:46" s="139" customFormat="1" ht="27" customHeight="1">
      <c r="A13" s="623" t="s">
        <v>169</v>
      </c>
      <c r="B13" s="140"/>
      <c r="C13" s="141">
        <f>MROUND(ROUNDDOWN(B14*0.8,-1),50)</f>
        <v>1400</v>
      </c>
      <c r="D13" s="142"/>
      <c r="E13" s="143">
        <f>C13-$S$1</f>
        <v>350</v>
      </c>
      <c r="F13" s="184"/>
      <c r="G13" s="165">
        <f>MROUND(ROUNDDOWN(F14*0.8,-1),50)</f>
        <v>1050</v>
      </c>
      <c r="H13" s="184"/>
      <c r="I13" s="165">
        <f>MROUND(ROUNDDOWN(H14*0.8,-1),50)</f>
        <v>1050</v>
      </c>
      <c r="J13" s="184"/>
      <c r="K13" s="165">
        <f>MROUND(ROUNDDOWN(J14*0.8,-1),50)</f>
        <v>1050</v>
      </c>
      <c r="L13" s="184"/>
      <c r="M13" s="165">
        <f>MROUND(ROUNDDOWN(L14*0.8,-1),50)</f>
        <v>1050</v>
      </c>
      <c r="N13" s="624" t="s">
        <v>169</v>
      </c>
      <c r="O13" s="605"/>
      <c r="P13" s="601">
        <v>1.1000000000000001</v>
      </c>
      <c r="Q13" s="601"/>
      <c r="R13" s="625">
        <f>P13+R15</f>
        <v>2.5</v>
      </c>
      <c r="S13" s="630"/>
      <c r="T13" s="625">
        <f>R13+T17</f>
        <v>3.3</v>
      </c>
      <c r="U13" s="630"/>
      <c r="V13" s="625">
        <f>T13+V19</f>
        <v>4.5999999999999996</v>
      </c>
      <c r="W13" s="630"/>
      <c r="X13" s="625">
        <f>V13+X21</f>
        <v>5.6999999999999993</v>
      </c>
      <c r="Y13" s="630"/>
      <c r="Z13" s="625">
        <f>X13+Z23</f>
        <v>6.6999999999999993</v>
      </c>
      <c r="AA13" s="630"/>
      <c r="AB13" s="625">
        <f>Z13+AB25</f>
        <v>7.8999999999999995</v>
      </c>
      <c r="AC13" s="630"/>
      <c r="AD13" s="578">
        <f>AB13+AD27</f>
        <v>9.7999999999999989</v>
      </c>
      <c r="AE13" s="579"/>
      <c r="AF13" s="635">
        <f>AD13+AF29</f>
        <v>9.7999999999999989</v>
      </c>
      <c r="AG13" s="589"/>
      <c r="AH13" s="578">
        <f>AF13+AH31</f>
        <v>9.7999999999999989</v>
      </c>
      <c r="AI13" s="589"/>
      <c r="AJ13" s="578">
        <f>AH13+AJ33</f>
        <v>9.7999999999999989</v>
      </c>
      <c r="AK13" s="589"/>
      <c r="AL13" s="578">
        <f>AJ13+AL35</f>
        <v>9.7999999999999989</v>
      </c>
      <c r="AM13" s="589"/>
      <c r="AN13" s="578">
        <f>AL13+AN37</f>
        <v>9.7999999999999989</v>
      </c>
      <c r="AO13" s="589"/>
      <c r="AP13" s="578">
        <f>AN13+AP39</f>
        <v>9.7999999999999989</v>
      </c>
      <c r="AQ13" s="579"/>
    </row>
    <row r="14" spans="1:46" s="139" customFormat="1" ht="27" customHeight="1">
      <c r="A14" s="603"/>
      <c r="B14" s="144">
        <f>$P$1+MROUND(ROUNDDOWN(N4*$I$1,-1),50)</f>
        <v>1750</v>
      </c>
      <c r="C14" s="145"/>
      <c r="D14" s="146">
        <f>B14-$P$1</f>
        <v>450</v>
      </c>
      <c r="E14" s="147"/>
      <c r="F14" s="210">
        <f>IF((N5)&lt;=$X$1,$P$1,$P$1+MROUND(ROUNDDOWN((N5-$X$1)*$I$1,-1),50))</f>
        <v>1300</v>
      </c>
      <c r="G14" s="211"/>
      <c r="H14" s="210">
        <f>IF((N7)&lt;=$X$1,$P$1,$P$1+MROUND(ROUNDDOWN((N7-$X$1)*$I$1,-1),50))</f>
        <v>1300</v>
      </c>
      <c r="I14" s="211"/>
      <c r="J14" s="210">
        <f>IF((N9)&lt;=$X$1,$P$1,$P$1+MROUND(ROUNDDOWN((N9-$X$1)*$I$1,-1),50))</f>
        <v>1300</v>
      </c>
      <c r="K14" s="211"/>
      <c r="L14" s="210">
        <f>IF((N11)&lt;=$X$1,$P$1,$P$1+MROUND(ROUNDDOWN((N11-$X$1)*$I$1,-1),50))</f>
        <v>1300</v>
      </c>
      <c r="M14" s="211"/>
      <c r="N14" s="606"/>
      <c r="O14" s="607"/>
      <c r="P14" s="601"/>
      <c r="Q14" s="601"/>
      <c r="R14" s="627"/>
      <c r="S14" s="632"/>
      <c r="T14" s="627"/>
      <c r="U14" s="632"/>
      <c r="V14" s="627"/>
      <c r="W14" s="632"/>
      <c r="X14" s="627"/>
      <c r="Y14" s="632"/>
      <c r="Z14" s="627"/>
      <c r="AA14" s="632"/>
      <c r="AB14" s="627"/>
      <c r="AC14" s="632"/>
      <c r="AD14" s="580"/>
      <c r="AE14" s="581"/>
      <c r="AF14" s="636"/>
      <c r="AG14" s="590"/>
      <c r="AH14" s="580"/>
      <c r="AI14" s="590"/>
      <c r="AJ14" s="580"/>
      <c r="AK14" s="590"/>
      <c r="AL14" s="580"/>
      <c r="AM14" s="590"/>
      <c r="AN14" s="580"/>
      <c r="AO14" s="590"/>
      <c r="AP14" s="580"/>
      <c r="AQ14" s="581"/>
    </row>
    <row r="15" spans="1:46" s="139" customFormat="1" ht="27" customHeight="1">
      <c r="A15" s="602" t="s">
        <v>101</v>
      </c>
      <c r="B15" s="140"/>
      <c r="C15" s="141">
        <f>MROUND(ROUNDDOWN(B16*0.8,-1),50)</f>
        <v>1500</v>
      </c>
      <c r="D15" s="142"/>
      <c r="E15" s="143">
        <f>C15-$S$1</f>
        <v>450</v>
      </c>
      <c r="F15" s="184"/>
      <c r="G15" s="165">
        <f>MROUND(ROUNDDOWN(F16*0.8,-1),50)</f>
        <v>1050</v>
      </c>
      <c r="H15" s="184"/>
      <c r="I15" s="165">
        <f>MROUND(ROUNDDOWN(H16*0.8,-1),50)</f>
        <v>1050</v>
      </c>
      <c r="J15" s="184"/>
      <c r="K15" s="165">
        <f>MROUND(ROUNDDOWN(J16*0.8,-1),50)</f>
        <v>1050</v>
      </c>
      <c r="L15" s="184"/>
      <c r="M15" s="165">
        <f>MROUND(ROUNDDOWN(L16*0.8,-1),50)</f>
        <v>1050</v>
      </c>
      <c r="N15" s="184"/>
      <c r="O15" s="165">
        <f>MROUND(ROUNDDOWN(N16*0.8,-1),50)</f>
        <v>1050</v>
      </c>
      <c r="P15" s="604" t="s">
        <v>170</v>
      </c>
      <c r="Q15" s="605"/>
      <c r="R15" s="672">
        <v>1.4</v>
      </c>
      <c r="S15" s="672"/>
      <c r="T15" s="608">
        <f>R15+T17</f>
        <v>2.2000000000000002</v>
      </c>
      <c r="U15" s="609"/>
      <c r="V15" s="608">
        <f>T15+V19</f>
        <v>3.5</v>
      </c>
      <c r="W15" s="609"/>
      <c r="X15" s="608">
        <f>V15+X21</f>
        <v>4.5999999999999996</v>
      </c>
      <c r="Y15" s="609"/>
      <c r="Z15" s="608">
        <f>X15+Z23</f>
        <v>5.6</v>
      </c>
      <c r="AA15" s="609"/>
      <c r="AB15" s="608">
        <f>Z15+AB25</f>
        <v>6.8</v>
      </c>
      <c r="AC15" s="609"/>
      <c r="AD15" s="582">
        <f>AB15+AD27</f>
        <v>8.6999999999999993</v>
      </c>
      <c r="AE15" s="587"/>
      <c r="AF15" s="619">
        <f>AD15+AF29</f>
        <v>8.6999999999999993</v>
      </c>
      <c r="AG15" s="583"/>
      <c r="AH15" s="582">
        <f>AF15+AH31</f>
        <v>8.6999999999999993</v>
      </c>
      <c r="AI15" s="583"/>
      <c r="AJ15" s="582">
        <f>AH15+AJ33</f>
        <v>8.6999999999999993</v>
      </c>
      <c r="AK15" s="583"/>
      <c r="AL15" s="582">
        <f>AJ15+AL35</f>
        <v>8.6999999999999993</v>
      </c>
      <c r="AM15" s="583"/>
      <c r="AN15" s="582">
        <f>AL15+AN37</f>
        <v>8.6999999999999993</v>
      </c>
      <c r="AO15" s="583"/>
      <c r="AP15" s="582">
        <f>AN15+AP39</f>
        <v>8.6999999999999993</v>
      </c>
      <c r="AQ15" s="587"/>
    </row>
    <row r="16" spans="1:46" s="139" customFormat="1" ht="27" customHeight="1">
      <c r="A16" s="603"/>
      <c r="B16" s="144">
        <f>$P$1+MROUND(ROUNDDOWN(P4*$I$1,-1),50)</f>
        <v>1900</v>
      </c>
      <c r="C16" s="145"/>
      <c r="D16" s="146">
        <f>B16-$P$1</f>
        <v>600</v>
      </c>
      <c r="E16" s="147"/>
      <c r="F16" s="210">
        <f>IF((P5)&lt;=$X$1,$P$1,$P$1+MROUND(ROUNDDOWN((P5-$X$1)*$I$1,-1),50))</f>
        <v>1300</v>
      </c>
      <c r="G16" s="211"/>
      <c r="H16" s="210">
        <f>IF((P7)&lt;=$X$1,$P$1,$P$1+MROUND(ROUNDDOWN((P7-$X$1)*$I$1,-1),50))</f>
        <v>1300</v>
      </c>
      <c r="I16" s="211"/>
      <c r="J16" s="210">
        <f>IF((P9)&lt;=$X$1,$P$1,$P$1+MROUND(ROUNDDOWN((P9-$X$1)*$I$1,-1),50))</f>
        <v>1300</v>
      </c>
      <c r="K16" s="211"/>
      <c r="L16" s="210">
        <f>IF((P11)&lt;=$X$1,$P$1,$P$1+MROUND(ROUNDDOWN((P11-$X$1)*$I$1,-1),50))</f>
        <v>1300</v>
      </c>
      <c r="M16" s="211"/>
      <c r="N16" s="210">
        <f>IF((P13)&lt;=$X$1,$P$1,$P$1+MROUND(ROUNDDOWN((P13-$X$1)*$I$1,-1),50))</f>
        <v>1300</v>
      </c>
      <c r="O16" s="211"/>
      <c r="P16" s="606"/>
      <c r="Q16" s="607"/>
      <c r="R16" s="601"/>
      <c r="S16" s="601"/>
      <c r="T16" s="610"/>
      <c r="U16" s="611"/>
      <c r="V16" s="610"/>
      <c r="W16" s="611"/>
      <c r="X16" s="610"/>
      <c r="Y16" s="611"/>
      <c r="Z16" s="610"/>
      <c r="AA16" s="611"/>
      <c r="AB16" s="610"/>
      <c r="AC16" s="611"/>
      <c r="AD16" s="584"/>
      <c r="AE16" s="588"/>
      <c r="AF16" s="620"/>
      <c r="AG16" s="585"/>
      <c r="AH16" s="584"/>
      <c r="AI16" s="585"/>
      <c r="AJ16" s="584"/>
      <c r="AK16" s="585"/>
      <c r="AL16" s="584"/>
      <c r="AM16" s="585"/>
      <c r="AN16" s="584"/>
      <c r="AO16" s="585"/>
      <c r="AP16" s="584"/>
      <c r="AQ16" s="588"/>
    </row>
    <row r="17" spans="1:43" s="139" customFormat="1" ht="27" customHeight="1">
      <c r="A17" s="602" t="s">
        <v>102</v>
      </c>
      <c r="B17" s="140"/>
      <c r="C17" s="141">
        <f>MROUND(ROUNDDOWN(B18*0.8,-1),50)</f>
        <v>1650</v>
      </c>
      <c r="D17" s="142"/>
      <c r="E17" s="143">
        <f>C17-$S$1</f>
        <v>600</v>
      </c>
      <c r="F17" s="184"/>
      <c r="G17" s="165">
        <f>MROUND(ROUNDDOWN(F18*0.8,-1),50)</f>
        <v>1050</v>
      </c>
      <c r="H17" s="184"/>
      <c r="I17" s="165">
        <f>MROUND(ROUNDDOWN(H18*0.8,-1),50)</f>
        <v>1050</v>
      </c>
      <c r="J17" s="184"/>
      <c r="K17" s="165">
        <f>MROUND(ROUNDDOWN(J18*0.8,-1),50)</f>
        <v>1050</v>
      </c>
      <c r="L17" s="184"/>
      <c r="M17" s="165">
        <f>MROUND(ROUNDDOWN(L18*0.8,-1),50)</f>
        <v>1050</v>
      </c>
      <c r="N17" s="184"/>
      <c r="O17" s="165">
        <f>MROUND(ROUNDDOWN(N18*0.8,-1),50)</f>
        <v>1050</v>
      </c>
      <c r="P17" s="184"/>
      <c r="Q17" s="165">
        <f>MROUND(ROUNDDOWN(P18*0.8,-1),50)</f>
        <v>1050</v>
      </c>
      <c r="R17" s="624" t="s">
        <v>171</v>
      </c>
      <c r="S17" s="605"/>
      <c r="T17" s="601">
        <v>0.8</v>
      </c>
      <c r="U17" s="637"/>
      <c r="V17" s="625">
        <f>T17+V19</f>
        <v>2.1</v>
      </c>
      <c r="W17" s="630"/>
      <c r="X17" s="625">
        <f>V17+X21</f>
        <v>3.2</v>
      </c>
      <c r="Y17" s="630"/>
      <c r="Z17" s="625">
        <f>X17+Z23</f>
        <v>4.2</v>
      </c>
      <c r="AA17" s="630"/>
      <c r="AB17" s="625">
        <f>Z17+AB25</f>
        <v>5.4</v>
      </c>
      <c r="AC17" s="630"/>
      <c r="AD17" s="625">
        <f>AB17+AD27</f>
        <v>7.3000000000000007</v>
      </c>
      <c r="AE17" s="633"/>
      <c r="AF17" s="635">
        <f>AD17+AF29</f>
        <v>7.3000000000000007</v>
      </c>
      <c r="AG17" s="589"/>
      <c r="AH17" s="578">
        <f>AF17+AH31</f>
        <v>7.3000000000000007</v>
      </c>
      <c r="AI17" s="589"/>
      <c r="AJ17" s="578">
        <f>AH17+AJ33</f>
        <v>7.3000000000000007</v>
      </c>
      <c r="AK17" s="589"/>
      <c r="AL17" s="578">
        <f>AJ17+AL35</f>
        <v>7.3000000000000007</v>
      </c>
      <c r="AM17" s="589"/>
      <c r="AN17" s="578">
        <f>AL17+AN37</f>
        <v>7.3000000000000007</v>
      </c>
      <c r="AO17" s="589"/>
      <c r="AP17" s="578">
        <f>AN17+AP39</f>
        <v>7.3000000000000007</v>
      </c>
      <c r="AQ17" s="579"/>
    </row>
    <row r="18" spans="1:43" s="139" customFormat="1" ht="27" customHeight="1">
      <c r="A18" s="603"/>
      <c r="B18" s="144">
        <f>$P$1+MROUND(ROUNDDOWN(R4*$I$1,-1),50)</f>
        <v>2050</v>
      </c>
      <c r="C18" s="145"/>
      <c r="D18" s="146">
        <f>B18-$P$1</f>
        <v>750</v>
      </c>
      <c r="E18" s="147"/>
      <c r="F18" s="210">
        <f>IF((R5)&lt;=$X$1,$P$1,$P$1+MROUND(ROUNDDOWN((R5-$X$1)*$I$1,-1),50))</f>
        <v>1300</v>
      </c>
      <c r="G18" s="211"/>
      <c r="H18" s="210">
        <f>IF((R7)&lt;=$X$1,$P$1,$P$1+MROUND(ROUNDDOWN((R7-$X$1)*$I$1,-1),50))</f>
        <v>1300</v>
      </c>
      <c r="I18" s="211"/>
      <c r="J18" s="210">
        <f>IF((R9)&lt;=$X$1,$P$1,$P$1+MROUND(ROUNDDOWN((R9-$X$1)*$I$1,-1),50))</f>
        <v>1300</v>
      </c>
      <c r="K18" s="211"/>
      <c r="L18" s="210">
        <f>IF((R11)&lt;=$X$1,$P$1,$P$1+MROUND(ROUNDDOWN((R11-$X$1)*$I$1,-1),50))</f>
        <v>1300</v>
      </c>
      <c r="M18" s="211"/>
      <c r="N18" s="210">
        <f>IF((R13)&lt;=$X$1,$P$1,$P$1+MROUND(ROUNDDOWN((R13-$X$1)*$I$1,-1),50))</f>
        <v>1300</v>
      </c>
      <c r="O18" s="211"/>
      <c r="P18" s="210">
        <f>IF((R15)&lt;=$X$1,$P$1,$P$1+MROUND(ROUNDDOWN((R15-$X$1)*$I$1,-1),50))</f>
        <v>1300</v>
      </c>
      <c r="Q18" s="211"/>
      <c r="R18" s="606"/>
      <c r="S18" s="607"/>
      <c r="T18" s="601"/>
      <c r="U18" s="637"/>
      <c r="V18" s="627"/>
      <c r="W18" s="632"/>
      <c r="X18" s="627"/>
      <c r="Y18" s="632"/>
      <c r="Z18" s="627"/>
      <c r="AA18" s="632"/>
      <c r="AB18" s="627"/>
      <c r="AC18" s="632"/>
      <c r="AD18" s="627"/>
      <c r="AE18" s="634"/>
      <c r="AF18" s="636"/>
      <c r="AG18" s="590"/>
      <c r="AH18" s="580"/>
      <c r="AI18" s="590"/>
      <c r="AJ18" s="580"/>
      <c r="AK18" s="590"/>
      <c r="AL18" s="580"/>
      <c r="AM18" s="590"/>
      <c r="AN18" s="580"/>
      <c r="AO18" s="590"/>
      <c r="AP18" s="580"/>
      <c r="AQ18" s="581"/>
    </row>
    <row r="19" spans="1:43" s="139" customFormat="1" ht="27" customHeight="1">
      <c r="A19" s="602" t="s">
        <v>103</v>
      </c>
      <c r="B19" s="140"/>
      <c r="C19" s="141">
        <f>MROUND(ROUNDDOWN(B20*0.8,-1),50)</f>
        <v>1700</v>
      </c>
      <c r="D19" s="142"/>
      <c r="E19" s="143">
        <f>C19-$S$1</f>
        <v>650</v>
      </c>
      <c r="F19" s="184"/>
      <c r="G19" s="165">
        <f>MROUND(ROUNDDOWN(F20*0.8,-1),50)</f>
        <v>1050</v>
      </c>
      <c r="H19" s="184"/>
      <c r="I19" s="165">
        <f>MROUND(ROUNDDOWN(H20*0.8,-1),50)</f>
        <v>1050</v>
      </c>
      <c r="J19" s="184"/>
      <c r="K19" s="165">
        <f>MROUND(ROUNDDOWN(J20*0.8,-1),50)</f>
        <v>1050</v>
      </c>
      <c r="L19" s="184"/>
      <c r="M19" s="165">
        <f>MROUND(ROUNDDOWN(L20*0.8,-1),50)</f>
        <v>1050</v>
      </c>
      <c r="N19" s="184"/>
      <c r="O19" s="165">
        <f>MROUND(ROUNDDOWN(N20*0.8,-1),50)</f>
        <v>1050</v>
      </c>
      <c r="P19" s="184"/>
      <c r="Q19" s="165">
        <f>MROUND(ROUNDDOWN(P20*0.8,-1),50)</f>
        <v>1050</v>
      </c>
      <c r="R19" s="184"/>
      <c r="S19" s="165">
        <f>MROUND(ROUNDDOWN(R20*0.8,-1),50)</f>
        <v>1050</v>
      </c>
      <c r="T19" s="624" t="s">
        <v>172</v>
      </c>
      <c r="U19" s="605"/>
      <c r="V19" s="672">
        <v>1.3</v>
      </c>
      <c r="W19" s="672"/>
      <c r="X19" s="608">
        <f>V19+X21</f>
        <v>2.4000000000000004</v>
      </c>
      <c r="Y19" s="609"/>
      <c r="Z19" s="608">
        <f>X19+Z23</f>
        <v>3.4000000000000004</v>
      </c>
      <c r="AA19" s="609"/>
      <c r="AB19" s="608">
        <f>Z19+AB25</f>
        <v>4.6000000000000005</v>
      </c>
      <c r="AC19" s="609"/>
      <c r="AD19" s="608">
        <f>AB19+AD27</f>
        <v>6.5</v>
      </c>
      <c r="AE19" s="617"/>
      <c r="AF19" s="619">
        <f>AD19+AF29</f>
        <v>6.5</v>
      </c>
      <c r="AG19" s="583"/>
      <c r="AH19" s="582">
        <f>AF19+AH31</f>
        <v>6.5</v>
      </c>
      <c r="AI19" s="583"/>
      <c r="AJ19" s="582">
        <f>AH19+AJ33</f>
        <v>6.5</v>
      </c>
      <c r="AK19" s="583"/>
      <c r="AL19" s="582">
        <f>AJ19+AL35</f>
        <v>6.5</v>
      </c>
      <c r="AM19" s="583"/>
      <c r="AN19" s="582">
        <f>AL19+AN37</f>
        <v>6.5</v>
      </c>
      <c r="AO19" s="583"/>
      <c r="AP19" s="582">
        <f>AN19+AP39</f>
        <v>6.5</v>
      </c>
      <c r="AQ19" s="587"/>
    </row>
    <row r="20" spans="1:43" s="139" customFormat="1" ht="27" customHeight="1">
      <c r="A20" s="603"/>
      <c r="B20" s="144">
        <f>$P$1+MROUND(ROUNDDOWN(T4*$I$1,-1),50)</f>
        <v>2150</v>
      </c>
      <c r="C20" s="145"/>
      <c r="D20" s="146">
        <f>B20-$P$1</f>
        <v>850</v>
      </c>
      <c r="E20" s="147"/>
      <c r="F20" s="210">
        <f>IF((T5)&lt;=$X$1,$P$1,$P$1+MROUND(ROUNDDOWN((T5-$X$1)*$I$1,-1),50))</f>
        <v>1300</v>
      </c>
      <c r="G20" s="211"/>
      <c r="H20" s="210">
        <f>IF((T7)&lt;=$X$1,$P$1,$P$1+MROUND(ROUNDDOWN((T7-$X$1)*$I$1,-1),50))</f>
        <v>1300</v>
      </c>
      <c r="I20" s="211"/>
      <c r="J20" s="210">
        <f>IF((T9)&lt;=$X$1,$P$1,$P$1+MROUND(ROUNDDOWN((T9-$X$1)*$I$1,-1),50))</f>
        <v>1300</v>
      </c>
      <c r="K20" s="211"/>
      <c r="L20" s="210">
        <f>IF((T11)&lt;=$X$1,$P$1,$P$1+MROUND(ROUNDDOWN((T11-$X$1)*$I$1,-1),50))</f>
        <v>1300</v>
      </c>
      <c r="M20" s="211"/>
      <c r="N20" s="210">
        <f>IF((T13)&lt;=$X$1,$P$1,$P$1+MROUND(ROUNDDOWN((T13-$X$1)*$I$1,-1),50))</f>
        <v>1300</v>
      </c>
      <c r="O20" s="211"/>
      <c r="P20" s="210">
        <f>IF((T15)&lt;=$X$1,$P$1,$P$1+MROUND(ROUNDDOWN((T15-$X$1)*$I$1,-1),50))</f>
        <v>1300</v>
      </c>
      <c r="Q20" s="211"/>
      <c r="R20" s="210">
        <f>IF((T17)&lt;=$X$1,$P$1,$P$1+MROUND(ROUNDDOWN((T17-$X$1)*$I$1,-1),50))</f>
        <v>1300</v>
      </c>
      <c r="S20" s="211"/>
      <c r="T20" s="606"/>
      <c r="U20" s="607"/>
      <c r="V20" s="601"/>
      <c r="W20" s="601"/>
      <c r="X20" s="610"/>
      <c r="Y20" s="611"/>
      <c r="Z20" s="610"/>
      <c r="AA20" s="611"/>
      <c r="AB20" s="610"/>
      <c r="AC20" s="611"/>
      <c r="AD20" s="610"/>
      <c r="AE20" s="618"/>
      <c r="AF20" s="620"/>
      <c r="AG20" s="585"/>
      <c r="AH20" s="584"/>
      <c r="AI20" s="585"/>
      <c r="AJ20" s="584"/>
      <c r="AK20" s="585"/>
      <c r="AL20" s="584"/>
      <c r="AM20" s="585"/>
      <c r="AN20" s="584"/>
      <c r="AO20" s="585"/>
      <c r="AP20" s="584"/>
      <c r="AQ20" s="588"/>
    </row>
    <row r="21" spans="1:43" s="139" customFormat="1" ht="27" customHeight="1">
      <c r="A21" s="623" t="s">
        <v>173</v>
      </c>
      <c r="B21" s="140"/>
      <c r="C21" s="141">
        <f>MROUND(ROUNDDOWN(B22*0.8,-1),50)</f>
        <v>1850</v>
      </c>
      <c r="D21" s="142"/>
      <c r="E21" s="143">
        <f>C21-$S$1</f>
        <v>800</v>
      </c>
      <c r="F21" s="184"/>
      <c r="G21" s="165">
        <f>MROUND(ROUNDDOWN(F22*0.8,-1),50)</f>
        <v>1050</v>
      </c>
      <c r="H21" s="184"/>
      <c r="I21" s="165">
        <f>MROUND(ROUNDDOWN(H22*0.8,-1),50)</f>
        <v>1050</v>
      </c>
      <c r="J21" s="184"/>
      <c r="K21" s="165">
        <f>MROUND(ROUNDDOWN(J22*0.8,-1),50)</f>
        <v>1050</v>
      </c>
      <c r="L21" s="184"/>
      <c r="M21" s="165">
        <f>MROUND(ROUNDDOWN(L22*0.8,-1),50)</f>
        <v>1050</v>
      </c>
      <c r="N21" s="184"/>
      <c r="O21" s="165">
        <f>MROUND(ROUNDDOWN(N22*0.8,-1),50)</f>
        <v>1050</v>
      </c>
      <c r="P21" s="184"/>
      <c r="Q21" s="165">
        <f>MROUND(ROUNDDOWN(P22*0.8,-1),50)</f>
        <v>1050</v>
      </c>
      <c r="R21" s="184"/>
      <c r="S21" s="165">
        <f>MROUND(ROUNDDOWN(R22*0.8,-1),50)</f>
        <v>1050</v>
      </c>
      <c r="T21" s="184"/>
      <c r="U21" s="188">
        <f t="shared" ref="U21:AG33" si="6">ROUND(T22*0.8,-1)</f>
        <v>1040</v>
      </c>
      <c r="V21" s="677" t="s">
        <v>173</v>
      </c>
      <c r="W21" s="678"/>
      <c r="X21" s="601">
        <v>1.1000000000000001</v>
      </c>
      <c r="Y21" s="637"/>
      <c r="Z21" s="625">
        <f>X21+Z23</f>
        <v>2.1</v>
      </c>
      <c r="AA21" s="630"/>
      <c r="AB21" s="625">
        <f>Z21+AB25</f>
        <v>3.3</v>
      </c>
      <c r="AC21" s="630"/>
      <c r="AD21" s="625">
        <f>AB21+AD27</f>
        <v>5.1999999999999993</v>
      </c>
      <c r="AE21" s="633"/>
      <c r="AF21" s="635">
        <f>AD21+AF29</f>
        <v>5.1999999999999993</v>
      </c>
      <c r="AG21" s="589"/>
      <c r="AH21" s="578">
        <f>AF21+AH31</f>
        <v>5.1999999999999993</v>
      </c>
      <c r="AI21" s="589"/>
      <c r="AJ21" s="578">
        <f>AH21+AJ33</f>
        <v>5.1999999999999993</v>
      </c>
      <c r="AK21" s="589"/>
      <c r="AL21" s="578">
        <f>AJ21+AL35</f>
        <v>5.1999999999999993</v>
      </c>
      <c r="AM21" s="589"/>
      <c r="AN21" s="578">
        <f>AL21+AN37</f>
        <v>5.1999999999999993</v>
      </c>
      <c r="AO21" s="589"/>
      <c r="AP21" s="578">
        <f>AN21+AP39</f>
        <v>5.1999999999999993</v>
      </c>
      <c r="AQ21" s="579"/>
    </row>
    <row r="22" spans="1:43" s="139" customFormat="1" ht="27" customHeight="1">
      <c r="A22" s="603"/>
      <c r="B22" s="144">
        <f>$P$1+MROUND(ROUNDDOWN(V4*$I$1,-1),50)</f>
        <v>2300</v>
      </c>
      <c r="C22" s="145"/>
      <c r="D22" s="146">
        <f>B22-$P$1</f>
        <v>1000</v>
      </c>
      <c r="E22" s="147"/>
      <c r="F22" s="210">
        <f>IF((V5)&lt;=$X$1,$P$1,$P$1+MROUND(ROUNDDOWN((V5-$X$1)*$I$1,-1),50))</f>
        <v>1300</v>
      </c>
      <c r="G22" s="211"/>
      <c r="H22" s="210">
        <f>IF((V7)&lt;=$X$1,$P$1,$P$1+MROUND(ROUNDDOWN((V7-$X$1)*$I$1,-1),50))</f>
        <v>1300</v>
      </c>
      <c r="I22" s="211"/>
      <c r="J22" s="210">
        <f>IF((V9)&lt;=$X$1,$P$1,$P$1+MROUND(ROUNDDOWN((V9-$X$1)*$I$1,-1),50))</f>
        <v>1300</v>
      </c>
      <c r="K22" s="211"/>
      <c r="L22" s="210">
        <f>IF((V11)&lt;=$X$1,$P$1,$P$1+MROUND(ROUNDDOWN((V11-$X$1)*$I$1,-1),50))</f>
        <v>1300</v>
      </c>
      <c r="M22" s="211"/>
      <c r="N22" s="210">
        <f>IF((V13)&lt;=$X$1,$P$1,$P$1+MROUND(ROUNDDOWN((V13-$X$1)*$I$1,-1),50))</f>
        <v>1300</v>
      </c>
      <c r="O22" s="211"/>
      <c r="P22" s="210">
        <f>IF((V15)&lt;=$X$1,$P$1,$P$1+MROUND(ROUNDDOWN((V15-$X$1)*$I$1,-1),50))</f>
        <v>1300</v>
      </c>
      <c r="Q22" s="211"/>
      <c r="R22" s="210">
        <f>IF((V17)&lt;=$X$1,$P$1,$P$1+MROUND(ROUNDDOWN((V17-$X$1)*$I$1,-1),50))</f>
        <v>1300</v>
      </c>
      <c r="S22" s="211"/>
      <c r="T22" s="189">
        <f>IF((V19)&lt;=8,P1,P1+ROUND(INT(((V19-8)*I1)),-1))</f>
        <v>1300</v>
      </c>
      <c r="U22" s="190"/>
      <c r="V22" s="679"/>
      <c r="W22" s="680"/>
      <c r="X22" s="601"/>
      <c r="Y22" s="637"/>
      <c r="Z22" s="627"/>
      <c r="AA22" s="632"/>
      <c r="AB22" s="627"/>
      <c r="AC22" s="632"/>
      <c r="AD22" s="627"/>
      <c r="AE22" s="634"/>
      <c r="AF22" s="636"/>
      <c r="AG22" s="590"/>
      <c r="AH22" s="580"/>
      <c r="AI22" s="590"/>
      <c r="AJ22" s="580"/>
      <c r="AK22" s="590"/>
      <c r="AL22" s="580"/>
      <c r="AM22" s="590"/>
      <c r="AN22" s="580"/>
      <c r="AO22" s="590"/>
      <c r="AP22" s="580"/>
      <c r="AQ22" s="581"/>
    </row>
    <row r="23" spans="1:43" s="139" customFormat="1" ht="27" customHeight="1">
      <c r="A23" s="602" t="s">
        <v>104</v>
      </c>
      <c r="B23" s="140"/>
      <c r="C23" s="141">
        <f>MROUND(ROUNDDOWN(B24*0.8,-1),50)</f>
        <v>1900</v>
      </c>
      <c r="D23" s="142"/>
      <c r="E23" s="143">
        <f>C23-$S$1</f>
        <v>850</v>
      </c>
      <c r="F23" s="148"/>
      <c r="G23" s="141">
        <f>MROUND(ROUNDDOWN(F24*0.8,-1),50)</f>
        <v>1100</v>
      </c>
      <c r="H23" s="184"/>
      <c r="I23" s="165">
        <f>MROUND(ROUNDDOWN(H24*0.8,-1),50)</f>
        <v>1050</v>
      </c>
      <c r="J23" s="184"/>
      <c r="K23" s="165">
        <f>MROUND(ROUNDDOWN(J24*0.8,-1),50)</f>
        <v>1050</v>
      </c>
      <c r="L23" s="184"/>
      <c r="M23" s="165">
        <f>MROUND(ROUNDDOWN(L24*0.8,-1),50)</f>
        <v>1050</v>
      </c>
      <c r="N23" s="184"/>
      <c r="O23" s="165">
        <f>MROUND(ROUNDDOWN(N24*0.8,-1),50)</f>
        <v>1050</v>
      </c>
      <c r="P23" s="184"/>
      <c r="Q23" s="165">
        <f>MROUND(ROUNDDOWN(P24*0.8,-1),50)</f>
        <v>1050</v>
      </c>
      <c r="R23" s="184"/>
      <c r="S23" s="165">
        <f>MROUND(ROUNDDOWN(R24*0.8,-1),50)</f>
        <v>1050</v>
      </c>
      <c r="T23" s="184"/>
      <c r="U23" s="188">
        <f t="shared" ref="U23:AG35" si="7">ROUND(T24*0.8,-1)</f>
        <v>1040</v>
      </c>
      <c r="V23" s="184"/>
      <c r="W23" s="188">
        <f t="shared" si="6"/>
        <v>1040</v>
      </c>
      <c r="X23" s="604" t="s">
        <v>174</v>
      </c>
      <c r="Y23" s="605"/>
      <c r="Z23" s="601">
        <v>1</v>
      </c>
      <c r="AA23" s="601"/>
      <c r="AB23" s="608">
        <f>Z23+AB25</f>
        <v>2.2000000000000002</v>
      </c>
      <c r="AC23" s="609"/>
      <c r="AD23" s="608">
        <f>AB23+AD27</f>
        <v>4.0999999999999996</v>
      </c>
      <c r="AE23" s="617"/>
      <c r="AF23" s="619">
        <f>AD23+AF29</f>
        <v>4.0999999999999996</v>
      </c>
      <c r="AG23" s="583"/>
      <c r="AH23" s="582">
        <f>AF23+AH31</f>
        <v>4.0999999999999996</v>
      </c>
      <c r="AI23" s="583"/>
      <c r="AJ23" s="582">
        <f>AH23+AJ33</f>
        <v>4.0999999999999996</v>
      </c>
      <c r="AK23" s="583"/>
      <c r="AL23" s="582">
        <f>AJ23+AL35</f>
        <v>4.0999999999999996</v>
      </c>
      <c r="AM23" s="583"/>
      <c r="AN23" s="582">
        <f>AL23+AN37</f>
        <v>4.0999999999999996</v>
      </c>
      <c r="AO23" s="583"/>
      <c r="AP23" s="582">
        <f>AN23+AP39</f>
        <v>4.0999999999999996</v>
      </c>
      <c r="AQ23" s="587"/>
    </row>
    <row r="24" spans="1:43" s="139" customFormat="1" ht="27" customHeight="1">
      <c r="A24" s="603"/>
      <c r="B24" s="144">
        <f>$P$1+MROUND(ROUNDDOWN(X4*$I$1,-1),50)</f>
        <v>2400</v>
      </c>
      <c r="C24" s="145"/>
      <c r="D24" s="146">
        <f>B24-$P$1</f>
        <v>1100</v>
      </c>
      <c r="E24" s="147"/>
      <c r="F24" s="149">
        <f>IF((X5)&lt;=$X$1,$P$1,$P$1+MROUND(ROUNDDOWN((X5-$X$1)*$I$1,-1),50))</f>
        <v>1400</v>
      </c>
      <c r="G24" s="150"/>
      <c r="H24" s="210">
        <f>IF((X7)&lt;=$X$1,$P$1,$P$1+MROUND(ROUNDDOWN((X7-$X$1)*$I$1,-1),50))</f>
        <v>1300</v>
      </c>
      <c r="I24" s="211"/>
      <c r="J24" s="210">
        <f>IF((X9)&lt;=$X$1,$P$1,$P$1+MROUND(ROUNDDOWN((X9-$X$1)*$I$1,-1),50))</f>
        <v>1300</v>
      </c>
      <c r="K24" s="211"/>
      <c r="L24" s="210">
        <f>IF((X11)&lt;=$X$1,$P$1,$P$1+MROUND(ROUNDDOWN((X11-$X$1)*$I$1,-1),50))</f>
        <v>1300</v>
      </c>
      <c r="M24" s="211"/>
      <c r="N24" s="210">
        <f>IF((X13)&lt;=$X$1,$P$1,$P$1+MROUND(ROUNDDOWN((X13-$X$1)*$I$1,-1),50))</f>
        <v>1300</v>
      </c>
      <c r="O24" s="211"/>
      <c r="P24" s="210">
        <f>IF((X15)&lt;=$X$1,$P$1,$P$1+MROUND(ROUNDDOWN((X15-$X$1)*$I$1,-1),50))</f>
        <v>1300</v>
      </c>
      <c r="Q24" s="211"/>
      <c r="R24" s="210">
        <f>IF((X17)&lt;=$X$1,$P$1,$P$1+MROUND(ROUNDDOWN((X17-$X$1)*$I$1,-1),50))</f>
        <v>1300</v>
      </c>
      <c r="S24" s="211"/>
      <c r="T24" s="189">
        <f>IF((X19)&lt;=8,P1,P1+ROUND(INT(((X19-8)*I1)),-1))</f>
        <v>1300</v>
      </c>
      <c r="U24" s="190"/>
      <c r="V24" s="189">
        <f>IF((X21)&lt;=8,P1,P1+ROUND(INT(((X21-8)*I1)),-1))</f>
        <v>1300</v>
      </c>
      <c r="W24" s="190"/>
      <c r="X24" s="606"/>
      <c r="Y24" s="607"/>
      <c r="Z24" s="601"/>
      <c r="AA24" s="601"/>
      <c r="AB24" s="610"/>
      <c r="AC24" s="611"/>
      <c r="AD24" s="610"/>
      <c r="AE24" s="618"/>
      <c r="AF24" s="620"/>
      <c r="AG24" s="585"/>
      <c r="AH24" s="584"/>
      <c r="AI24" s="585"/>
      <c r="AJ24" s="584"/>
      <c r="AK24" s="585"/>
      <c r="AL24" s="584"/>
      <c r="AM24" s="585"/>
      <c r="AN24" s="584"/>
      <c r="AO24" s="585"/>
      <c r="AP24" s="584"/>
      <c r="AQ24" s="588"/>
    </row>
    <row r="25" spans="1:43" s="139" customFormat="1" ht="27" customHeight="1">
      <c r="A25" s="602" t="s">
        <v>105</v>
      </c>
      <c r="B25" s="140"/>
      <c r="C25" s="141">
        <f>MROUND(ROUNDDOWN(B26*0.8,-1),50)</f>
        <v>2050</v>
      </c>
      <c r="D25" s="142"/>
      <c r="E25" s="143">
        <f>C25-$S$1</f>
        <v>1000</v>
      </c>
      <c r="F25" s="148"/>
      <c r="G25" s="141">
        <f>MROUND(ROUNDDOWN(F26*0.8,-1),50)</f>
        <v>1250</v>
      </c>
      <c r="H25" s="148"/>
      <c r="I25" s="141">
        <f>MROUND(ROUNDDOWN(H26*0.8,-1),50)</f>
        <v>1100</v>
      </c>
      <c r="J25" s="148"/>
      <c r="K25" s="141">
        <f>MROUND(ROUNDDOWN(J26*0.8,-1),50)</f>
        <v>1100</v>
      </c>
      <c r="L25" s="184"/>
      <c r="M25" s="165">
        <f>MROUND(ROUNDDOWN(L26*0.8,-1),50)</f>
        <v>1050</v>
      </c>
      <c r="N25" s="184"/>
      <c r="O25" s="165">
        <f>MROUND(ROUNDDOWN(N26*0.8,-1),50)</f>
        <v>1050</v>
      </c>
      <c r="P25" s="184"/>
      <c r="Q25" s="165">
        <f>MROUND(ROUNDDOWN(P26*0.8,-1),50)</f>
        <v>1050</v>
      </c>
      <c r="R25" s="184"/>
      <c r="S25" s="165">
        <f>MROUND(ROUNDDOWN(R26*0.8,-1),50)</f>
        <v>1050</v>
      </c>
      <c r="T25" s="184"/>
      <c r="U25" s="188">
        <f t="shared" ref="U25:AG37" si="8">ROUND(T26*0.8,-1)</f>
        <v>1040</v>
      </c>
      <c r="V25" s="184"/>
      <c r="W25" s="188">
        <f t="shared" si="7"/>
        <v>1040</v>
      </c>
      <c r="X25" s="184"/>
      <c r="Y25" s="188">
        <f t="shared" si="6"/>
        <v>1040</v>
      </c>
      <c r="Z25" s="681" t="s">
        <v>175</v>
      </c>
      <c r="AA25" s="678"/>
      <c r="AB25" s="601">
        <v>1.2</v>
      </c>
      <c r="AC25" s="601"/>
      <c r="AD25" s="625">
        <f>AB25+AD27</f>
        <v>3.0999999999999996</v>
      </c>
      <c r="AE25" s="633"/>
      <c r="AF25" s="635">
        <f>AD25+AF29</f>
        <v>3.0999999999999996</v>
      </c>
      <c r="AG25" s="589"/>
      <c r="AH25" s="578">
        <f>AF25+AH31</f>
        <v>3.0999999999999996</v>
      </c>
      <c r="AI25" s="589"/>
      <c r="AJ25" s="578">
        <f>AH25+AJ33</f>
        <v>3.0999999999999996</v>
      </c>
      <c r="AK25" s="589"/>
      <c r="AL25" s="578">
        <f>AJ25+AL35</f>
        <v>3.0999999999999996</v>
      </c>
      <c r="AM25" s="589"/>
      <c r="AN25" s="578">
        <f>AL25+AN37</f>
        <v>3.0999999999999996</v>
      </c>
      <c r="AO25" s="589"/>
      <c r="AP25" s="578">
        <f>AN25+AP39</f>
        <v>3.0999999999999996</v>
      </c>
      <c r="AQ25" s="579"/>
    </row>
    <row r="26" spans="1:43" s="139" customFormat="1" ht="27" customHeight="1">
      <c r="A26" s="603"/>
      <c r="B26" s="144">
        <f>$P$1+MROUND(ROUNDDOWN(Z4*$I$1,-1),50)</f>
        <v>2550</v>
      </c>
      <c r="C26" s="145"/>
      <c r="D26" s="146">
        <f>B26-$P$1</f>
        <v>1250</v>
      </c>
      <c r="E26" s="147"/>
      <c r="F26" s="149">
        <f>IF((Z5)&lt;=$X$1,$P$1,$P$1+MROUND(ROUNDDOWN((Z5-$X$1)*$I$1,-1),50))</f>
        <v>1550</v>
      </c>
      <c r="G26" s="150"/>
      <c r="H26" s="149">
        <f>IF((Z7)&lt;=$X$1,$P$1,$P$1+MROUND(ROUNDDOWN((Z7-$X$1)*$I$1,-1),50))</f>
        <v>1400</v>
      </c>
      <c r="I26" s="150"/>
      <c r="J26" s="149">
        <f>IF((Z9)&lt;=$X$1,$P$1,$P$1+MROUND(ROUNDDOWN((Z9-$X$1)*$I$1,-1),50))</f>
        <v>1350</v>
      </c>
      <c r="K26" s="150"/>
      <c r="L26" s="210">
        <f>IF((Z11)&lt;=$X$1,$P$1,$P$1+MROUND(ROUNDDOWN((Z11-$X$1)*$I$1,-1),50))</f>
        <v>1300</v>
      </c>
      <c r="M26" s="211"/>
      <c r="N26" s="210">
        <f>IF((Z13)&lt;=$X$1,$P$1,$P$1+MROUND(ROUNDDOWN((Z13-$X$1)*$I$1,-1),50))</f>
        <v>1300</v>
      </c>
      <c r="O26" s="211"/>
      <c r="P26" s="210">
        <f>IF((Z15)&lt;=$X$1,$P$1,$P$1+MROUND(ROUNDDOWN((Z15-$X$1)*$I$1,-1),50))</f>
        <v>1300</v>
      </c>
      <c r="Q26" s="211"/>
      <c r="R26" s="210">
        <f>IF((Z17)&lt;=$X$1,$P$1,$P$1+MROUND(ROUNDDOWN((Z17-$X$1)*$I$1,-1),50))</f>
        <v>1300</v>
      </c>
      <c r="S26" s="211"/>
      <c r="T26" s="189">
        <f>IF((Z19)&lt;=8,P1,P1+ROUND(INT(((Z19-8)*I1)),-1))</f>
        <v>1300</v>
      </c>
      <c r="U26" s="190"/>
      <c r="V26" s="189">
        <f>IF((Z21)&lt;=8,P1,P1+ROUND(INT(((Z21-8)*I1)),-1))</f>
        <v>1300</v>
      </c>
      <c r="W26" s="190"/>
      <c r="X26" s="189">
        <f>IF((Z23)&lt;=8,P1,P1+ROUND(INT(((Z23-8)*I1)),-1))</f>
        <v>1300</v>
      </c>
      <c r="Y26" s="190"/>
      <c r="Z26" s="679"/>
      <c r="AA26" s="680"/>
      <c r="AB26" s="601"/>
      <c r="AC26" s="601"/>
      <c r="AD26" s="627"/>
      <c r="AE26" s="634"/>
      <c r="AF26" s="636"/>
      <c r="AG26" s="590"/>
      <c r="AH26" s="580"/>
      <c r="AI26" s="590"/>
      <c r="AJ26" s="580"/>
      <c r="AK26" s="590"/>
      <c r="AL26" s="580"/>
      <c r="AM26" s="590"/>
      <c r="AN26" s="580"/>
      <c r="AO26" s="590"/>
      <c r="AP26" s="580"/>
      <c r="AQ26" s="581"/>
    </row>
    <row r="27" spans="1:43" s="139" customFormat="1" ht="27" customHeight="1">
      <c r="A27" s="602" t="s">
        <v>106</v>
      </c>
      <c r="B27" s="140"/>
      <c r="C27" s="141">
        <f>MROUND(ROUNDDOWN(B28*0.8,-1),50)</f>
        <v>2150</v>
      </c>
      <c r="D27" s="142"/>
      <c r="E27" s="143">
        <f>C27-$S$1</f>
        <v>1100</v>
      </c>
      <c r="F27" s="148"/>
      <c r="G27" s="141">
        <f>MROUND(ROUNDDOWN(F28*0.8,-1),50)</f>
        <v>1300</v>
      </c>
      <c r="H27" s="148"/>
      <c r="I27" s="141">
        <f>MROUND(ROUNDDOWN(H28*0.8,-1),50)</f>
        <v>1250</v>
      </c>
      <c r="J27" s="148"/>
      <c r="K27" s="141">
        <f>MROUND(ROUNDDOWN(J28*0.8,-1),50)</f>
        <v>1150</v>
      </c>
      <c r="L27" s="148"/>
      <c r="M27" s="141">
        <f>MROUND(ROUNDDOWN(L28*0.8,-1),50)</f>
        <v>1100</v>
      </c>
      <c r="N27" s="184"/>
      <c r="O27" s="165">
        <f>MROUND(ROUNDDOWN(N28*0.8,-1),50)</f>
        <v>1050</v>
      </c>
      <c r="P27" s="184"/>
      <c r="Q27" s="165">
        <f>MROUND(ROUNDDOWN(P28*0.8,-1),50)</f>
        <v>1050</v>
      </c>
      <c r="R27" s="184"/>
      <c r="S27" s="165">
        <f>MROUND(ROUNDDOWN(R28*0.8,-1),50)</f>
        <v>1050</v>
      </c>
      <c r="T27" s="184"/>
      <c r="U27" s="188">
        <f t="shared" ref="U27:AG39" si="9">ROUND(T28*0.8,-1)</f>
        <v>1040</v>
      </c>
      <c r="V27" s="184"/>
      <c r="W27" s="188">
        <f t="shared" si="8"/>
        <v>1040</v>
      </c>
      <c r="X27" s="184"/>
      <c r="Y27" s="188">
        <f t="shared" si="7"/>
        <v>1040</v>
      </c>
      <c r="Z27" s="184"/>
      <c r="AA27" s="188">
        <f t="shared" si="6"/>
        <v>1040</v>
      </c>
      <c r="AB27" s="604" t="s">
        <v>176</v>
      </c>
      <c r="AC27" s="605"/>
      <c r="AD27" s="601">
        <v>1.9</v>
      </c>
      <c r="AE27" s="659"/>
      <c r="AF27" s="619">
        <f>AD27+AF29</f>
        <v>1.9</v>
      </c>
      <c r="AG27" s="583"/>
      <c r="AH27" s="582">
        <f>AF27+AH31</f>
        <v>1.9</v>
      </c>
      <c r="AI27" s="583"/>
      <c r="AJ27" s="582">
        <f>AH27+AJ33</f>
        <v>1.9</v>
      </c>
      <c r="AK27" s="583"/>
      <c r="AL27" s="582">
        <f>AJ27+AL35</f>
        <v>1.9</v>
      </c>
      <c r="AM27" s="583"/>
      <c r="AN27" s="582">
        <f>AL27+AN37</f>
        <v>1.9</v>
      </c>
      <c r="AO27" s="583"/>
      <c r="AP27" s="582">
        <f>AN27+AP39</f>
        <v>1.9</v>
      </c>
      <c r="AQ27" s="587"/>
    </row>
    <row r="28" spans="1:43" s="139" customFormat="1" ht="27" customHeight="1">
      <c r="A28" s="603"/>
      <c r="B28" s="144">
        <f>$P$1+MROUND(ROUNDDOWN(AB4*$I$1,-1),50)</f>
        <v>2700</v>
      </c>
      <c r="C28" s="145"/>
      <c r="D28" s="146">
        <f>B28-$P$1</f>
        <v>1400</v>
      </c>
      <c r="E28" s="147"/>
      <c r="F28" s="149">
        <f>IF((AB5)&lt;=$X$1,$P$1,$P$1+MROUND(ROUNDDOWN((AB5-$X$1)*$I$1,-1),50))</f>
        <v>1650</v>
      </c>
      <c r="G28" s="150"/>
      <c r="H28" s="149">
        <f>IF((AB7)&lt;=$X$1,$P$1,$P$1+MROUND(ROUNDDOWN((AB7-$X$1)*$I$1,-1),50))</f>
        <v>1550</v>
      </c>
      <c r="I28" s="150"/>
      <c r="J28" s="149">
        <f>IF((AB9)&lt;=$X$1,$P$1,$P$1+MROUND(ROUNDDOWN((AB9-$X$1)*$I$1,-1),50))</f>
        <v>1450</v>
      </c>
      <c r="K28" s="150"/>
      <c r="L28" s="149">
        <f>IF((AB11)&lt;=$X$1,$P$1,$P$1+MROUND(ROUNDDOWN((AB11-$X$1)*$I$1,-1),50))</f>
        <v>1400</v>
      </c>
      <c r="M28" s="150"/>
      <c r="N28" s="210">
        <f>IF((AB13)&lt;=$X$1,$P$1,$P$1+MROUND(ROUNDDOWN((AB13-$X$1)*$I$1,-1),50))</f>
        <v>1300</v>
      </c>
      <c r="O28" s="211"/>
      <c r="P28" s="210">
        <f>IF((AB15)&lt;=$X$1,$P$1,$P$1+MROUND(ROUNDDOWN((AB15-$X$1)*$I$1,-1),50))</f>
        <v>1300</v>
      </c>
      <c r="Q28" s="211"/>
      <c r="R28" s="210">
        <f>IF((AB17)&lt;=$X$1,$P$1,$P$1+MROUND(ROUNDDOWN((AB17-$X$1)*$I$1,-1),50))</f>
        <v>1300</v>
      </c>
      <c r="S28" s="211"/>
      <c r="T28" s="189">
        <f>IF((AB19)&lt;=8,P1,P1+ROUND(INT(((AB19-8)*I1)),-1))</f>
        <v>1300</v>
      </c>
      <c r="U28" s="190"/>
      <c r="V28" s="189">
        <f>IF((AB21)&lt;=8,P1,P1+ROUND(INT(((AB21-8)*I1)),-1))</f>
        <v>1300</v>
      </c>
      <c r="W28" s="190"/>
      <c r="X28" s="189">
        <f>IF((AB23)&lt;=8,P1,P1+ROUND(INT(((AB23-8)*I1)),-1))</f>
        <v>1300</v>
      </c>
      <c r="Y28" s="190"/>
      <c r="Z28" s="189">
        <f>IF((AB25)&lt;=8,P1,P1+ROUND(INT(((AB25-8)*I1)),-1))</f>
        <v>1300</v>
      </c>
      <c r="AA28" s="190"/>
      <c r="AB28" s="606"/>
      <c r="AC28" s="607"/>
      <c r="AD28" s="601"/>
      <c r="AE28" s="659"/>
      <c r="AF28" s="620"/>
      <c r="AG28" s="585"/>
      <c r="AH28" s="584"/>
      <c r="AI28" s="585"/>
      <c r="AJ28" s="584"/>
      <c r="AK28" s="585"/>
      <c r="AL28" s="584"/>
      <c r="AM28" s="585"/>
      <c r="AN28" s="584"/>
      <c r="AO28" s="585"/>
      <c r="AP28" s="584"/>
      <c r="AQ28" s="588"/>
    </row>
    <row r="29" spans="1:43" s="139" customFormat="1" ht="27" customHeight="1">
      <c r="A29" s="602" t="s">
        <v>107</v>
      </c>
      <c r="B29" s="140"/>
      <c r="C29" s="141">
        <f>MROUND(ROUNDDOWN(B30*0.8,-1),50)</f>
        <v>2300</v>
      </c>
      <c r="D29" s="142"/>
      <c r="E29" s="143">
        <f>C29-$S$1</f>
        <v>1250</v>
      </c>
      <c r="F29" s="148"/>
      <c r="G29" s="141">
        <f>MROUND(ROUNDDOWN(F30*0.8,-1),50)</f>
        <v>1500</v>
      </c>
      <c r="H29" s="148"/>
      <c r="I29" s="141">
        <f>MROUND(ROUNDDOWN(H30*0.8,-1),50)</f>
        <v>1400</v>
      </c>
      <c r="J29" s="148"/>
      <c r="K29" s="141">
        <f>MROUND(ROUNDDOWN(J30*0.8,-1),50)</f>
        <v>1350</v>
      </c>
      <c r="L29" s="148"/>
      <c r="M29" s="141">
        <f>MROUND(ROUNDDOWN(L30*0.8,-1),50)</f>
        <v>1300</v>
      </c>
      <c r="N29" s="148"/>
      <c r="O29" s="141">
        <f>MROUND(ROUNDDOWN(N30*0.8,-1),50)</f>
        <v>1200</v>
      </c>
      <c r="P29" s="148"/>
      <c r="Q29" s="141">
        <f>MROUND(ROUNDDOWN(P30*0.8,-1),50)</f>
        <v>1100</v>
      </c>
      <c r="R29" s="184"/>
      <c r="S29" s="141">
        <f>MROUND(ROUNDDOWN(R30*0.8,-1),50)</f>
        <v>1050</v>
      </c>
      <c r="T29" s="184"/>
      <c r="U29" s="188">
        <f t="shared" ref="U29:AG41" si="10">ROUND(T30*0.8,-1)</f>
        <v>1040</v>
      </c>
      <c r="V29" s="184"/>
      <c r="W29" s="188">
        <f t="shared" si="9"/>
        <v>1040</v>
      </c>
      <c r="X29" s="184"/>
      <c r="Y29" s="188">
        <f t="shared" si="8"/>
        <v>1040</v>
      </c>
      <c r="Z29" s="184"/>
      <c r="AA29" s="188">
        <f t="shared" si="7"/>
        <v>1040</v>
      </c>
      <c r="AB29" s="199"/>
      <c r="AC29" s="214">
        <f t="shared" si="6"/>
        <v>1040</v>
      </c>
      <c r="AD29" s="604" t="s">
        <v>177</v>
      </c>
      <c r="AE29" s="649"/>
      <c r="AF29" s="775"/>
      <c r="AG29" s="672"/>
      <c r="AH29" s="578">
        <f>AF29+AH31</f>
        <v>0</v>
      </c>
      <c r="AI29" s="589"/>
      <c r="AJ29" s="578">
        <f>AH29+AJ33</f>
        <v>0</v>
      </c>
      <c r="AK29" s="589"/>
      <c r="AL29" s="578">
        <f>AJ29+AL35</f>
        <v>0</v>
      </c>
      <c r="AM29" s="589"/>
      <c r="AN29" s="578">
        <f>AL29+AN37</f>
        <v>0</v>
      </c>
      <c r="AO29" s="589"/>
      <c r="AP29" s="578">
        <f>AN29+AP39</f>
        <v>0</v>
      </c>
      <c r="AQ29" s="579"/>
    </row>
    <row r="30" spans="1:43" s="139" customFormat="1" ht="27" customHeight="1" thickBot="1">
      <c r="A30" s="648"/>
      <c r="B30" s="152">
        <f>$P$1+MROUND(ROUNDDOWN(AD4*$I$1,-1),50)</f>
        <v>2900</v>
      </c>
      <c r="C30" s="153"/>
      <c r="D30" s="154">
        <f>B30-$P$1</f>
        <v>1600</v>
      </c>
      <c r="E30" s="155"/>
      <c r="F30" s="159">
        <f>IF((AD5)&lt;=$X$1,$P$1,$P$1+MROUND(ROUNDDOWN((AD5-$X$1)*$I$1,-1),50))</f>
        <v>1900</v>
      </c>
      <c r="G30" s="160"/>
      <c r="H30" s="159">
        <f>IF((AD7)&lt;=$X$1,$P$1,$P$1+MROUND(ROUNDDOWN((AD7-$X$1)*$I$1,-1),50))</f>
        <v>1750</v>
      </c>
      <c r="I30" s="160"/>
      <c r="J30" s="159">
        <f>IF((AD9)&lt;=$X$1,$P$1,$P$1+MROUND(ROUNDDOWN((AD9-$X$1)*$I$1,-1),50))</f>
        <v>1700</v>
      </c>
      <c r="K30" s="160"/>
      <c r="L30" s="159">
        <f>IF((AD11)&lt;=$X$1,$P$1,$P$1+MROUND(ROUNDDOWN((AD11-$X$1)*$I$1,-1),50))</f>
        <v>1600</v>
      </c>
      <c r="M30" s="160"/>
      <c r="N30" s="159">
        <f>IF((AD13)&lt;=$X$1,$P$1,$P$1+MROUND(ROUNDDOWN((AD13-$X$1)*$I$1,-1),50))</f>
        <v>1500</v>
      </c>
      <c r="O30" s="160"/>
      <c r="P30" s="159">
        <f>IF((AD15)&lt;=$X$1,$P$1,$P$1+MROUND(ROUNDDOWN((AD15-$X$1)*$I$1,-1),50))</f>
        <v>1400</v>
      </c>
      <c r="Q30" s="160"/>
      <c r="R30" s="159">
        <f>IF((AD17)&lt;=$X$1,$P$1,$P$1+MROUND(ROUNDDOWN((AD17-$X$1)*$I$1,-1),50))</f>
        <v>1300</v>
      </c>
      <c r="S30" s="213"/>
      <c r="T30" s="195">
        <f>IF((AD19)&lt;=8,P1,P1+ROUND(INT(((AD19-8)*I1)),-1))</f>
        <v>1300</v>
      </c>
      <c r="U30" s="196"/>
      <c r="V30" s="195">
        <f>IF((AD21)&lt;=8,P1,P1+ROUND(INT(((AD21-8)*I1)),-1))</f>
        <v>1300</v>
      </c>
      <c r="W30" s="196"/>
      <c r="X30" s="195">
        <f>IF((AD23)&lt;=8,P1,P1+ROUND(INT(((AD23-8)*I1)),-1))</f>
        <v>1300</v>
      </c>
      <c r="Y30" s="196"/>
      <c r="Z30" s="195">
        <f>IF((AD25)&lt;=8,P1,P1+ROUND(INT(((AD25-8)*I1)),-1))</f>
        <v>1300</v>
      </c>
      <c r="AA30" s="196"/>
      <c r="AB30" s="221">
        <f>IF((AD27)&lt;=8,P1,P1+ROUND(INT(((AD27-8)*I1)),-1))</f>
        <v>1300</v>
      </c>
      <c r="AC30" s="223"/>
      <c r="AD30" s="650"/>
      <c r="AE30" s="651"/>
      <c r="AF30" s="652"/>
      <c r="AG30" s="601"/>
      <c r="AH30" s="580"/>
      <c r="AI30" s="590"/>
      <c r="AJ30" s="580"/>
      <c r="AK30" s="590"/>
      <c r="AL30" s="580"/>
      <c r="AM30" s="590"/>
      <c r="AN30" s="580"/>
      <c r="AO30" s="590"/>
      <c r="AP30" s="580"/>
      <c r="AQ30" s="581"/>
    </row>
    <row r="31" spans="1:43" s="12" customFormat="1" ht="27" hidden="1" customHeight="1">
      <c r="A31" s="497" t="str">
        <f>AF31</f>
        <v>죽산</v>
      </c>
      <c r="B31" s="112"/>
      <c r="C31" s="113">
        <f>MROUND(ROUNDDOWN(B32*0.8,-1),50)</f>
        <v>2300</v>
      </c>
      <c r="D31" s="70"/>
      <c r="E31" s="71">
        <f>C31-$S$1</f>
        <v>1250</v>
      </c>
      <c r="F31" s="34"/>
      <c r="G31" s="35">
        <f t="shared" ref="G31" si="11">ROUND(F32*0.8,-1)</f>
        <v>1510</v>
      </c>
      <c r="H31" s="164"/>
      <c r="I31" s="161">
        <f>MROUND(ROUNDDOWN(H32*0.8,-1),50)</f>
        <v>1400</v>
      </c>
      <c r="J31" s="164"/>
      <c r="K31" s="161">
        <f>MROUND(ROUNDDOWN(J32*0.8,-1),50)</f>
        <v>1350</v>
      </c>
      <c r="L31" s="164"/>
      <c r="M31" s="161">
        <f>MROUND(ROUNDDOWN(L32*0.8,-1),50)</f>
        <v>1300</v>
      </c>
      <c r="N31" s="164"/>
      <c r="O31" s="161">
        <f>MROUND(ROUNDDOWN(N32*0.8,-1),50)</f>
        <v>1200</v>
      </c>
      <c r="P31" s="164"/>
      <c r="Q31" s="161">
        <f>MROUND(ROUNDDOWN(P32*0.8,-1),50)</f>
        <v>1100</v>
      </c>
      <c r="R31" s="164"/>
      <c r="S31" s="161">
        <f>MROUND(ROUNDDOWN(R32*0.8,-1),50)</f>
        <v>1050</v>
      </c>
      <c r="T31" s="34"/>
      <c r="U31" s="33">
        <f t="shared" ref="U31:AE41" si="12">ROUND(T32*0.8,-1)</f>
        <v>1040</v>
      </c>
      <c r="V31" s="34"/>
      <c r="W31" s="33">
        <f t="shared" si="10"/>
        <v>1040</v>
      </c>
      <c r="X31" s="61"/>
      <c r="Y31" s="69">
        <f t="shared" si="9"/>
        <v>1040</v>
      </c>
      <c r="Z31" s="34"/>
      <c r="AA31" s="33">
        <f t="shared" si="8"/>
        <v>1040</v>
      </c>
      <c r="AB31" s="63"/>
      <c r="AC31" s="62">
        <f t="shared" si="7"/>
        <v>1040</v>
      </c>
      <c r="AD31" s="63"/>
      <c r="AE31" s="62">
        <f t="shared" si="6"/>
        <v>1040</v>
      </c>
      <c r="AF31" s="463" t="s">
        <v>18</v>
      </c>
      <c r="AG31" s="464"/>
      <c r="AH31" s="467"/>
      <c r="AI31" s="467"/>
      <c r="AJ31" s="483">
        <f>AH31+AJ33</f>
        <v>0</v>
      </c>
      <c r="AK31" s="484"/>
      <c r="AL31" s="483">
        <f>AJ31+AL35</f>
        <v>0</v>
      </c>
      <c r="AM31" s="484"/>
      <c r="AN31" s="483">
        <f>AL31+AN37</f>
        <v>0</v>
      </c>
      <c r="AO31" s="484"/>
      <c r="AP31" s="483">
        <f>AN31+AP39</f>
        <v>0</v>
      </c>
      <c r="AQ31" s="487"/>
    </row>
    <row r="32" spans="1:43" s="12" customFormat="1" ht="27" hidden="1" customHeight="1">
      <c r="A32" s="462"/>
      <c r="B32" s="106">
        <f>$P$1+MROUND(ROUNDDOWN(AF4*$I$1,-1),50)</f>
        <v>2900</v>
      </c>
      <c r="C32" s="107"/>
      <c r="D32" s="48">
        <f>B32-$P$1</f>
        <v>1600</v>
      </c>
      <c r="E32" s="49"/>
      <c r="F32" s="27">
        <f>IF((AF5)&lt;=8,P1,P1+ROUND(INT(((AF5-8)*I1)),-1))</f>
        <v>1890</v>
      </c>
      <c r="G32" s="28"/>
      <c r="H32" s="149">
        <f>IF((AF7)&lt;=$X$1,$P$1,$P$1+MROUND(ROUNDDOWN((AF7-$X$1)*$I$1,-1),50))</f>
        <v>1750</v>
      </c>
      <c r="I32" s="150"/>
      <c r="J32" s="149">
        <f>IF((AF9)&lt;=$X$1,$P$1,$P$1+MROUND(ROUNDDOWN((AF9-$X$1)*$I$1,-1),50))</f>
        <v>1700</v>
      </c>
      <c r="K32" s="150"/>
      <c r="L32" s="149">
        <f>IF((AF11)&lt;=$X$1,$P$1,$P$1+MROUND(ROUNDDOWN((AF11-$X$1)*$I$1,-1),50))</f>
        <v>1600</v>
      </c>
      <c r="M32" s="150"/>
      <c r="N32" s="149">
        <f>IF((AF13)&lt;=$X$1,$P$1,$P$1+MROUND(ROUNDDOWN((AF13-$X$1)*$I$1,-1),50))</f>
        <v>1500</v>
      </c>
      <c r="O32" s="150"/>
      <c r="P32" s="149">
        <f>IF((AF15)&lt;=$X$1,$P$1,$P$1+MROUND(ROUNDDOWN((AF15-$X$1)*$I$1,-1),50))</f>
        <v>1400</v>
      </c>
      <c r="Q32" s="150"/>
      <c r="R32" s="149">
        <f>IF((AF17)&lt;=$X$1,$P$1,$P$1+MROUND(ROUNDDOWN((AF17-$X$1)*$I$1,-1),50))</f>
        <v>1300</v>
      </c>
      <c r="S32" s="150"/>
      <c r="T32" s="30">
        <f>IF((AF19)&lt;=8,P1,P1+ROUND(INT(((AF19-8)*I1)),-1))</f>
        <v>1300</v>
      </c>
      <c r="U32" s="24"/>
      <c r="V32" s="30">
        <f>IF((AF21)&lt;=8,P1,P1+ROUND(INT(((AF21-8)*I1)),-1))</f>
        <v>1300</v>
      </c>
      <c r="W32" s="24"/>
      <c r="X32" s="54">
        <f>IF((AF23)&lt;=8,P1,P1+ROUND(INT(((AF23-8)*I1)),-1))</f>
        <v>1300</v>
      </c>
      <c r="Y32" s="45"/>
      <c r="Z32" s="30">
        <f>IF((AF25)&lt;=8,P1,P1+ROUND(INT(((AF25-8)*I1)),-1))</f>
        <v>1300</v>
      </c>
      <c r="AA32" s="24"/>
      <c r="AB32" s="17">
        <f>IF((AF27)&lt;=8,P1,P1+ROUND(INT(((AF27-8)*I1)),-1))</f>
        <v>1300</v>
      </c>
      <c r="AC32" s="24"/>
      <c r="AD32" s="30">
        <f>IF((AF29)&lt;=8,P1,P1+ROUND(INT(((AF29-8)*I1)),-1))</f>
        <v>1300</v>
      </c>
      <c r="AE32" s="24"/>
      <c r="AF32" s="465"/>
      <c r="AG32" s="466"/>
      <c r="AH32" s="467"/>
      <c r="AI32" s="467"/>
      <c r="AJ32" s="485"/>
      <c r="AK32" s="486"/>
      <c r="AL32" s="485"/>
      <c r="AM32" s="486"/>
      <c r="AN32" s="485"/>
      <c r="AO32" s="486"/>
      <c r="AP32" s="485"/>
      <c r="AQ32" s="488"/>
    </row>
    <row r="33" spans="1:43" s="12" customFormat="1" ht="27" hidden="1" customHeight="1">
      <c r="A33" s="461" t="str">
        <f>AH33</f>
        <v>용동</v>
      </c>
      <c r="B33" s="104"/>
      <c r="C33" s="105">
        <f>MROUND(ROUNDDOWN(B34*0.8,-1),50)</f>
        <v>2300</v>
      </c>
      <c r="D33" s="46"/>
      <c r="E33" s="47">
        <f>C33-$S$1</f>
        <v>1250</v>
      </c>
      <c r="F33" s="25"/>
      <c r="G33" s="26">
        <f t="shared" ref="G33:I33" si="13">ROUND(F34*0.8,-1)</f>
        <v>1510</v>
      </c>
      <c r="H33" s="25"/>
      <c r="I33" s="26">
        <f t="shared" si="13"/>
        <v>1410</v>
      </c>
      <c r="J33" s="148"/>
      <c r="K33" s="141">
        <f>MROUND(ROUNDDOWN(J34*0.8,-1),50)</f>
        <v>1350</v>
      </c>
      <c r="L33" s="148"/>
      <c r="M33" s="141">
        <f>MROUND(ROUNDDOWN(L34*0.8,-1),50)</f>
        <v>1300</v>
      </c>
      <c r="N33" s="148"/>
      <c r="O33" s="141">
        <f>MROUND(ROUNDDOWN(N34*0.8,-1),50)</f>
        <v>1200</v>
      </c>
      <c r="P33" s="148"/>
      <c r="Q33" s="141">
        <f>MROUND(ROUNDDOWN(P34*0.8,-1),50)</f>
        <v>1100</v>
      </c>
      <c r="R33" s="148"/>
      <c r="S33" s="141">
        <f>MROUND(ROUNDDOWN(R34*0.8,-1),50)</f>
        <v>1050</v>
      </c>
      <c r="T33" s="25"/>
      <c r="U33" s="22">
        <f t="shared" ref="U33:AC41" si="14">ROUND(T34*0.8,-1)</f>
        <v>1040</v>
      </c>
      <c r="V33" s="25"/>
      <c r="W33" s="22">
        <f t="shared" si="12"/>
        <v>1040</v>
      </c>
      <c r="X33" s="50"/>
      <c r="Y33" s="44">
        <f t="shared" si="10"/>
        <v>1040</v>
      </c>
      <c r="Z33" s="25"/>
      <c r="AA33" s="22">
        <f t="shared" si="9"/>
        <v>1040</v>
      </c>
      <c r="AB33" s="14"/>
      <c r="AC33" s="22">
        <f t="shared" si="8"/>
        <v>1040</v>
      </c>
      <c r="AD33" s="25"/>
      <c r="AE33" s="22">
        <f t="shared" si="7"/>
        <v>1040</v>
      </c>
      <c r="AF33" s="14"/>
      <c r="AG33" s="11">
        <f t="shared" si="6"/>
        <v>1040</v>
      </c>
      <c r="AH33" s="463" t="s">
        <v>53</v>
      </c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2900</v>
      </c>
      <c r="C34" s="107"/>
      <c r="D34" s="48">
        <f>B34-$P$1</f>
        <v>1600</v>
      </c>
      <c r="E34" s="49"/>
      <c r="F34" s="27">
        <f>IF((AH5)&lt;=8,P1,P1+ROUND(INT(((AH5-8)*I1)),-1))</f>
        <v>1890</v>
      </c>
      <c r="G34" s="28"/>
      <c r="H34" s="27">
        <f>IF((AH7)&lt;=8,P1,P1+ROUND(INT(((AH7-8)*I1)),-1))</f>
        <v>1760</v>
      </c>
      <c r="I34" s="28"/>
      <c r="J34" s="149">
        <f>IF((AH9)&lt;=$X$1,$P$1,$P$1+MROUND(ROUNDDOWN((AH9-$X$1)*$I$1,-1),50))</f>
        <v>1700</v>
      </c>
      <c r="K34" s="150"/>
      <c r="L34" s="149">
        <f>IF((AH11)&lt;=$X$1,$P$1,$P$1+MROUND(ROUNDDOWN((AH11-$X$1)*$I$1,-1),50))</f>
        <v>1600</v>
      </c>
      <c r="M34" s="150"/>
      <c r="N34" s="149">
        <f>IF((AH13)&lt;=$X$1,$P$1,$P$1+MROUND(ROUNDDOWN((AH13-$X$1)*$I$1,-1),50))</f>
        <v>1500</v>
      </c>
      <c r="O34" s="150"/>
      <c r="P34" s="149">
        <f>IF((AH15)&lt;=$X$1,$P$1,$P$1+MROUND(ROUNDDOWN((AH15-$X$1)*$I$1,-1),50))</f>
        <v>1400</v>
      </c>
      <c r="Q34" s="150"/>
      <c r="R34" s="149">
        <f>IF((AH17)&lt;=$X$1,$P$1,$P$1+MROUND(ROUNDDOWN((AH17-$X$1)*$I$1,-1),50))</f>
        <v>1300</v>
      </c>
      <c r="S34" s="150"/>
      <c r="T34" s="30">
        <f>IF((AH19)&lt;=8,P1,P1+ROUND(INT(((AH19-8)*I1)),-1))</f>
        <v>1300</v>
      </c>
      <c r="U34" s="24"/>
      <c r="V34" s="30">
        <f>IF((AH21)&lt;=8,P1,P1+ROUND(INT(((AH21-8)*I1)),-1))</f>
        <v>1300</v>
      </c>
      <c r="W34" s="24"/>
      <c r="X34" s="54">
        <f>IF((AH23)&lt;=8,P1,P1+ROUND(INT(((AH23-8)*I1)),-1))</f>
        <v>1300</v>
      </c>
      <c r="Y34" s="45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30">
        <f>IF((AH29)&lt;=8,P1,P1+ROUND(INT(((AH29-8)*I1)),-1))</f>
        <v>1300</v>
      </c>
      <c r="AE34" s="24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 t="str">
        <f>AJ35</f>
        <v>탄광</v>
      </c>
      <c r="B35" s="104"/>
      <c r="C35" s="105">
        <f>MROUND(ROUNDDOWN(B36*0.8,-1),50)</f>
        <v>2300</v>
      </c>
      <c r="D35" s="46"/>
      <c r="E35" s="47">
        <f>C35-$S$1</f>
        <v>1250</v>
      </c>
      <c r="F35" s="25"/>
      <c r="G35" s="26">
        <f t="shared" ref="G35:K35" si="15">ROUND(F36*0.8,-1)</f>
        <v>1510</v>
      </c>
      <c r="H35" s="25"/>
      <c r="I35" s="26">
        <f t="shared" si="15"/>
        <v>1410</v>
      </c>
      <c r="J35" s="25"/>
      <c r="K35" s="22">
        <f t="shared" si="15"/>
        <v>1350</v>
      </c>
      <c r="L35" s="148"/>
      <c r="M35" s="141">
        <f>MROUND(ROUNDDOWN(L36*0.8,-1),50)</f>
        <v>1300</v>
      </c>
      <c r="N35" s="148"/>
      <c r="O35" s="141">
        <f>MROUND(ROUNDDOWN(N36*0.8,-1),50)</f>
        <v>1200</v>
      </c>
      <c r="P35" s="148"/>
      <c r="Q35" s="141">
        <f>MROUND(ROUNDDOWN(P36*0.8,-1),50)</f>
        <v>1100</v>
      </c>
      <c r="R35" s="148"/>
      <c r="S35" s="141">
        <f>MROUND(ROUNDDOWN(R36*0.8,-1),50)</f>
        <v>1050</v>
      </c>
      <c r="T35" s="25"/>
      <c r="U35" s="22">
        <f t="shared" ref="U35:AA41" si="16">ROUND(T36*0.8,-1)</f>
        <v>1040</v>
      </c>
      <c r="V35" s="25"/>
      <c r="W35" s="22">
        <f t="shared" si="14"/>
        <v>1040</v>
      </c>
      <c r="X35" s="50"/>
      <c r="Y35" s="44">
        <f t="shared" si="12"/>
        <v>1040</v>
      </c>
      <c r="Z35" s="25"/>
      <c r="AA35" s="22">
        <f t="shared" si="10"/>
        <v>1040</v>
      </c>
      <c r="AB35" s="14"/>
      <c r="AC35" s="22">
        <f t="shared" si="9"/>
        <v>1040</v>
      </c>
      <c r="AD35" s="25"/>
      <c r="AE35" s="22">
        <f t="shared" si="8"/>
        <v>1040</v>
      </c>
      <c r="AF35" s="25"/>
      <c r="AG35" s="22">
        <f t="shared" si="7"/>
        <v>1040</v>
      </c>
      <c r="AH35" s="25"/>
      <c r="AI35" s="22">
        <f t="shared" ref="AI35:AO41" si="17">ROUND(AH36*0.8,-1)</f>
        <v>1040</v>
      </c>
      <c r="AJ35" s="479" t="s">
        <v>19</v>
      </c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2900</v>
      </c>
      <c r="C36" s="107"/>
      <c r="D36" s="48">
        <f>B36-$P$1</f>
        <v>1600</v>
      </c>
      <c r="E36" s="49"/>
      <c r="F36" s="27">
        <f>IF((AJ5)&lt;=8,P1,P1+ROUND(INT(((AJ5-8)*I1)),-1))</f>
        <v>1890</v>
      </c>
      <c r="G36" s="28"/>
      <c r="H36" s="27">
        <f>IF((AJ7)&lt;=8,P1,P1+ROUND(INT(((AJ7-8)*I1)),-1))</f>
        <v>1760</v>
      </c>
      <c r="I36" s="28"/>
      <c r="J36" s="30">
        <f>IF((AJ9)&lt;=8,P1,P1+ROUND(INT(((AJ9-8)*I1)),-1))</f>
        <v>1690</v>
      </c>
      <c r="K36" s="24"/>
      <c r="L36" s="149">
        <f>IF((AJ11)&lt;=$X$1,$P$1,$P$1+MROUND(ROUNDDOWN((AJ11-$X$1)*$I$1,-1),50))</f>
        <v>1600</v>
      </c>
      <c r="M36" s="150"/>
      <c r="N36" s="149">
        <f>IF((AJ13)&lt;=$X$1,$P$1,$P$1+MROUND(ROUNDDOWN((AJ13-$X$1)*$I$1,-1),50))</f>
        <v>1500</v>
      </c>
      <c r="O36" s="150"/>
      <c r="P36" s="149">
        <f>IF((AJ15)&lt;=$X$1,$P$1,$P$1+MROUND(ROUNDDOWN((AJ15-$X$1)*$I$1,-1),50))</f>
        <v>1400</v>
      </c>
      <c r="Q36" s="150"/>
      <c r="R36" s="149">
        <f>IF((AJ17)&lt;=$X$1,$P$1,$P$1+MROUND(ROUNDDOWN((AJ17-$X$1)*$I$1,-1),50))</f>
        <v>1300</v>
      </c>
      <c r="S36" s="150"/>
      <c r="T36" s="30">
        <f>IF((AJ19)&lt;=8,P1,P1+ROUND(INT(((AJ19-8)*I1)),-1))</f>
        <v>1300</v>
      </c>
      <c r="U36" s="24"/>
      <c r="V36" s="30">
        <f>IF((AJ21)&lt;=8,P1,P1+ROUND(INT(((AJ21-8)*I1)),-1))</f>
        <v>1300</v>
      </c>
      <c r="W36" s="24"/>
      <c r="X36" s="54">
        <f>IF((AJ23)&lt;=8,P1,P1+ROUND(INT(((AJ23-8)*I1)),-1))</f>
        <v>1300</v>
      </c>
      <c r="Y36" s="45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30">
        <f>IF((AJ29)&lt;=8,P1,P1+ROUND(INT(((AJ29-8)*I1)),-1))</f>
        <v>1300</v>
      </c>
      <c r="AE36" s="24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 t="str">
        <f>AL37</f>
        <v>문창</v>
      </c>
      <c r="B37" s="104"/>
      <c r="C37" s="105">
        <f>MROUND(ROUNDDOWN(B38*0.8,-1),50)</f>
        <v>2300</v>
      </c>
      <c r="D37" s="46"/>
      <c r="E37" s="47">
        <f>C37-$S$1</f>
        <v>1250</v>
      </c>
      <c r="F37" s="25"/>
      <c r="G37" s="26">
        <f t="shared" ref="G37:M37" si="18">ROUND(F38*0.8,-1)</f>
        <v>1510</v>
      </c>
      <c r="H37" s="25"/>
      <c r="I37" s="26">
        <f t="shared" si="18"/>
        <v>1410</v>
      </c>
      <c r="J37" s="25"/>
      <c r="K37" s="22">
        <f t="shared" si="18"/>
        <v>1350</v>
      </c>
      <c r="L37" s="25"/>
      <c r="M37" s="26">
        <f t="shared" si="18"/>
        <v>1280</v>
      </c>
      <c r="N37" s="148"/>
      <c r="O37" s="141">
        <f>MROUND(ROUNDDOWN(N38*0.8,-1),50)</f>
        <v>1200</v>
      </c>
      <c r="P37" s="148"/>
      <c r="Q37" s="141">
        <f>MROUND(ROUNDDOWN(P38*0.8,-1),50)</f>
        <v>1100</v>
      </c>
      <c r="R37" s="148"/>
      <c r="S37" s="141">
        <f>MROUND(ROUNDDOWN(R38*0.8,-1),50)</f>
        <v>1050</v>
      </c>
      <c r="T37" s="25"/>
      <c r="U37" s="22">
        <f t="shared" ref="U37:Y41" si="19">ROUND(T38*0.8,-1)</f>
        <v>1040</v>
      </c>
      <c r="V37" s="25"/>
      <c r="W37" s="22">
        <f t="shared" si="16"/>
        <v>1040</v>
      </c>
      <c r="X37" s="50"/>
      <c r="Y37" s="44">
        <f t="shared" si="14"/>
        <v>1040</v>
      </c>
      <c r="Z37" s="25"/>
      <c r="AA37" s="22">
        <f t="shared" si="12"/>
        <v>1040</v>
      </c>
      <c r="AB37" s="14"/>
      <c r="AC37" s="22">
        <f t="shared" si="10"/>
        <v>1040</v>
      </c>
      <c r="AD37" s="25"/>
      <c r="AE37" s="22">
        <f t="shared" si="9"/>
        <v>1040</v>
      </c>
      <c r="AF37" s="25"/>
      <c r="AG37" s="22">
        <f t="shared" si="8"/>
        <v>1040</v>
      </c>
      <c r="AH37" s="25"/>
      <c r="AI37" s="22">
        <f t="shared" ref="AI37:AM41" si="20">ROUND(AH38*0.8,-1)</f>
        <v>1040</v>
      </c>
      <c r="AJ37" s="25"/>
      <c r="AK37" s="22">
        <f t="shared" si="17"/>
        <v>1040</v>
      </c>
      <c r="AL37" s="463" t="s">
        <v>54</v>
      </c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2900</v>
      </c>
      <c r="C38" s="107"/>
      <c r="D38" s="48">
        <f>B38-$P$1</f>
        <v>1600</v>
      </c>
      <c r="E38" s="49"/>
      <c r="F38" s="27">
        <f>IF((AL5)&lt;=8,P1,P1+ROUND(INT(((AL5-8)*I1)),-1))</f>
        <v>1890</v>
      </c>
      <c r="G38" s="28"/>
      <c r="H38" s="27">
        <f>IF((AL7)&lt;=8,P1,P1+ROUND(INT(((AL7-8)*I1)),-1))</f>
        <v>1760</v>
      </c>
      <c r="I38" s="28"/>
      <c r="J38" s="30">
        <f>IF((AL9)&lt;=8,P1,P1+ROUND(INT(((AL9-8)*I1)),-1))</f>
        <v>1690</v>
      </c>
      <c r="K38" s="24"/>
      <c r="L38" s="27">
        <f>IF((AL11)&lt;=8,P1,P1+ROUND(INT(((AL11-8)*I1)),-1))</f>
        <v>1600</v>
      </c>
      <c r="M38" s="28"/>
      <c r="N38" s="149">
        <f>IF((AL13)&lt;=$X$1,$P$1,$P$1+MROUND(ROUNDDOWN((AL13-$X$1)*$I$1,-1),50))</f>
        <v>1500</v>
      </c>
      <c r="O38" s="150"/>
      <c r="P38" s="149">
        <f>IF((AL15)&lt;=$X$1,$P$1,$P$1+MROUND(ROUNDDOWN((AL15-$X$1)*$I$1,-1),50))</f>
        <v>1400</v>
      </c>
      <c r="Q38" s="150"/>
      <c r="R38" s="149">
        <f>IF((AL17)&lt;=$X$1,$P$1,$P$1+MROUND(ROUNDDOWN((AL17-$X$1)*$I$1,-1),50))</f>
        <v>1300</v>
      </c>
      <c r="S38" s="150"/>
      <c r="T38" s="30">
        <f>IF((AL19)&lt;=8,P1,P1+ROUND(INT(((AL19-8)*I1)),-1))</f>
        <v>1300</v>
      </c>
      <c r="U38" s="24"/>
      <c r="V38" s="30">
        <f>IF((AL21)&lt;=8,P1,P1+ROUND(INT(((AL21-8)*I1)),-1))</f>
        <v>1300</v>
      </c>
      <c r="W38" s="24"/>
      <c r="X38" s="54">
        <f>IF((AL23)&lt;=8,P1,P1+ROUND(INT(((AL23-8)*I1)),-1))</f>
        <v>1300</v>
      </c>
      <c r="Y38" s="45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30">
        <f>IF((AL29)&lt;=8,P1,P1+ROUND(INT(((AL29-8)*I1)),-1))</f>
        <v>1300</v>
      </c>
      <c r="AE38" s="24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 t="str">
        <f>AN39</f>
        <v>비봉</v>
      </c>
      <c r="B39" s="104"/>
      <c r="C39" s="105">
        <f>MROUND(ROUNDDOWN(B40*0.8,-1),50)</f>
        <v>2300</v>
      </c>
      <c r="D39" s="46"/>
      <c r="E39" s="47">
        <f>C39-$S$1</f>
        <v>1250</v>
      </c>
      <c r="F39" s="25"/>
      <c r="G39" s="26">
        <f t="shared" ref="G39:Q41" si="21">ROUND(F40*0.8,-1)</f>
        <v>1510</v>
      </c>
      <c r="H39" s="25"/>
      <c r="I39" s="26">
        <f t="shared" si="21"/>
        <v>1410</v>
      </c>
      <c r="J39" s="25"/>
      <c r="K39" s="22">
        <f t="shared" si="21"/>
        <v>1350</v>
      </c>
      <c r="L39" s="25"/>
      <c r="M39" s="26">
        <f t="shared" si="21"/>
        <v>1280</v>
      </c>
      <c r="N39" s="25"/>
      <c r="O39" s="22">
        <f t="shared" si="21"/>
        <v>1210</v>
      </c>
      <c r="P39" s="148"/>
      <c r="Q39" s="141">
        <f>MROUND(ROUNDDOWN(P40*0.8,-1),50)</f>
        <v>1100</v>
      </c>
      <c r="R39" s="148"/>
      <c r="S39" s="141">
        <f>MROUND(ROUNDDOWN(R40*0.8,-1),50)</f>
        <v>1050</v>
      </c>
      <c r="T39" s="25"/>
      <c r="U39" s="22">
        <f t="shared" ref="U39:W41" si="22">ROUND(T40*0.8,-1)</f>
        <v>1040</v>
      </c>
      <c r="V39" s="25"/>
      <c r="W39" s="22">
        <f t="shared" si="19"/>
        <v>1040</v>
      </c>
      <c r="X39" s="50"/>
      <c r="Y39" s="44">
        <f t="shared" si="16"/>
        <v>1040</v>
      </c>
      <c r="Z39" s="25"/>
      <c r="AA39" s="22">
        <f t="shared" si="14"/>
        <v>1040</v>
      </c>
      <c r="AB39" s="14"/>
      <c r="AC39" s="22">
        <f t="shared" si="12"/>
        <v>1040</v>
      </c>
      <c r="AD39" s="25"/>
      <c r="AE39" s="22">
        <f t="shared" si="10"/>
        <v>1040</v>
      </c>
      <c r="AF39" s="25"/>
      <c r="AG39" s="22">
        <f t="shared" si="9"/>
        <v>1040</v>
      </c>
      <c r="AH39" s="25"/>
      <c r="AI39" s="22">
        <f t="shared" ref="AI39:AK41" si="23">ROUND(AH40*0.8,-1)</f>
        <v>1040</v>
      </c>
      <c r="AJ39" s="25"/>
      <c r="AK39" s="22">
        <f t="shared" si="20"/>
        <v>1040</v>
      </c>
      <c r="AL39" s="14"/>
      <c r="AM39" s="11">
        <f t="shared" si="17"/>
        <v>1040</v>
      </c>
      <c r="AN39" s="463" t="s">
        <v>17</v>
      </c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2900</v>
      </c>
      <c r="C40" s="107"/>
      <c r="D40" s="48">
        <f>B40-$P$1</f>
        <v>1600</v>
      </c>
      <c r="E40" s="49"/>
      <c r="F40" s="27">
        <f>IF((AN5)&lt;=8,P1,P1+ROUND(INT(((AN5-8)*I1)),-1))</f>
        <v>1890</v>
      </c>
      <c r="G40" s="28"/>
      <c r="H40" s="27">
        <f>IF((AN7)&lt;=8,P1,P1+ROUND(INT(((AN7-8)*I1)),-1))</f>
        <v>1760</v>
      </c>
      <c r="I40" s="28"/>
      <c r="J40" s="30">
        <f>IF((AN9)&lt;=8,P1,P1+ROUND(INT(((AN9-8)*I1)),-1))</f>
        <v>1690</v>
      </c>
      <c r="K40" s="24"/>
      <c r="L40" s="27">
        <f>IF((AN11)&lt;=8,P1,P1+ROUND(INT(((AN11-8)*I1)),-1))</f>
        <v>1600</v>
      </c>
      <c r="M40" s="28"/>
      <c r="N40" s="30">
        <f>IF((AN13)&lt;=8,P1,P1+ROUND(INT(((AN13-8)*I1)),-1))</f>
        <v>1510</v>
      </c>
      <c r="O40" s="24"/>
      <c r="P40" s="149">
        <f>IF((AN15)&lt;=$X$1,$P$1,$P$1+MROUND(ROUNDDOWN((AN15-$X$1)*$I$1,-1),50))</f>
        <v>1400</v>
      </c>
      <c r="Q40" s="150"/>
      <c r="R40" s="149">
        <f>IF((AN17)&lt;=$X$1,$P$1,$P$1+MROUND(ROUNDDOWN((AN17-$X$1)*$I$1,-1),50))</f>
        <v>1300</v>
      </c>
      <c r="S40" s="150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54">
        <f>IF((AN23)&lt;=8,P1,P1+ROUND(INT(((AN23-8)*I1)),-1))</f>
        <v>1300</v>
      </c>
      <c r="Y40" s="45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30">
        <f>IF((AN29)&lt;=8,P1,P1+ROUND(INT(((AN29-8)*I1)),-1))</f>
        <v>1300</v>
      </c>
      <c r="AE40" s="24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 t="str">
        <f>AP41</f>
        <v>백제대</v>
      </c>
      <c r="B41" s="104"/>
      <c r="C41" s="105">
        <f>MROUND(ROUNDDOWN(B42*0.8,-1),50)</f>
        <v>2300</v>
      </c>
      <c r="D41" s="46"/>
      <c r="E41" s="47">
        <f>C41-$S$1</f>
        <v>1250</v>
      </c>
      <c r="F41" s="25"/>
      <c r="G41" s="26">
        <f t="shared" ref="G41:O41" si="24">ROUND(F42*0.8,-1)</f>
        <v>1510</v>
      </c>
      <c r="H41" s="25"/>
      <c r="I41" s="26">
        <f t="shared" si="24"/>
        <v>1410</v>
      </c>
      <c r="J41" s="25"/>
      <c r="K41" s="22">
        <f t="shared" si="24"/>
        <v>1350</v>
      </c>
      <c r="L41" s="25"/>
      <c r="M41" s="26">
        <f t="shared" si="24"/>
        <v>1280</v>
      </c>
      <c r="N41" s="25"/>
      <c r="O41" s="22">
        <f t="shared" si="24"/>
        <v>1210</v>
      </c>
      <c r="P41" s="25"/>
      <c r="Q41" s="22">
        <f t="shared" si="21"/>
        <v>1100</v>
      </c>
      <c r="R41" s="148"/>
      <c r="S41" s="141">
        <f>MROUND(ROUNDDOWN(R42*0.8,-1),50)</f>
        <v>1050</v>
      </c>
      <c r="T41" s="25"/>
      <c r="U41" s="22">
        <f t="shared" ref="U41" si="25">ROUND(T42*0.8,-1)</f>
        <v>1040</v>
      </c>
      <c r="V41" s="25"/>
      <c r="W41" s="22">
        <f t="shared" si="22"/>
        <v>1040</v>
      </c>
      <c r="X41" s="50"/>
      <c r="Y41" s="44">
        <f t="shared" si="19"/>
        <v>1040</v>
      </c>
      <c r="Z41" s="25"/>
      <c r="AA41" s="22">
        <f t="shared" si="16"/>
        <v>1040</v>
      </c>
      <c r="AB41" s="14"/>
      <c r="AC41" s="22">
        <f t="shared" si="14"/>
        <v>1040</v>
      </c>
      <c r="AD41" s="25"/>
      <c r="AE41" s="22">
        <f t="shared" si="12"/>
        <v>1040</v>
      </c>
      <c r="AF41" s="25"/>
      <c r="AG41" s="22">
        <f t="shared" si="10"/>
        <v>1040</v>
      </c>
      <c r="AH41" s="25"/>
      <c r="AI41" s="22">
        <f t="shared" ref="AI41" si="26">ROUND(AH42*0.8,-1)</f>
        <v>1040</v>
      </c>
      <c r="AJ41" s="25"/>
      <c r="AK41" s="22">
        <f t="shared" si="23"/>
        <v>1040</v>
      </c>
      <c r="AL41" s="14"/>
      <c r="AM41" s="11">
        <f t="shared" si="20"/>
        <v>1040</v>
      </c>
      <c r="AN41" s="14"/>
      <c r="AO41" s="11">
        <f t="shared" si="17"/>
        <v>1040</v>
      </c>
      <c r="AP41" s="463" t="s">
        <v>16</v>
      </c>
      <c r="AQ41" s="470"/>
    </row>
    <row r="42" spans="1:43" s="12" customFormat="1" ht="27" hidden="1" customHeight="1">
      <c r="A42" s="469"/>
      <c r="B42" s="106">
        <f>$P$1+MROUND(ROUNDDOWN(AP4*$I$1,-1),50)</f>
        <v>2900</v>
      </c>
      <c r="C42" s="107"/>
      <c r="D42" s="64">
        <f>B42-$P$1</f>
        <v>1600</v>
      </c>
      <c r="E42" s="65"/>
      <c r="F42" s="37">
        <f>IF((AP5)&lt;=8,P1,P1+ROUND(INT(((AP5-8)*I1)),-1))</f>
        <v>1890</v>
      </c>
      <c r="G42" s="38"/>
      <c r="H42" s="37">
        <f>IF((AP7)&lt;=8,P1,P1+ROUND(INT(((AP7-8)*I1)),-1))</f>
        <v>1760</v>
      </c>
      <c r="I42" s="38"/>
      <c r="J42" s="39">
        <f>IF((AP9)&lt;=8,P1,P1+ROUND(INT(((AP9-8)*I1)),-1))</f>
        <v>1690</v>
      </c>
      <c r="K42" s="36"/>
      <c r="L42" s="37">
        <f>IF((AP11)&lt;=8,P1,P1+ROUND(INT(((AP11-8)*I1)),-1))</f>
        <v>1600</v>
      </c>
      <c r="M42" s="38"/>
      <c r="N42" s="39">
        <f>IF((AP13)&lt;=8,P1,P1+ROUND(INT(((AP13-8)*I1)),-1))</f>
        <v>1510</v>
      </c>
      <c r="O42" s="36"/>
      <c r="P42" s="39">
        <f>IF((AP15)&lt;=8,P1,P1+ROUND(INT(((AP15-8)*I1)),-1))</f>
        <v>1380</v>
      </c>
      <c r="Q42" s="36"/>
      <c r="R42" s="149">
        <f>IF((AP17)&lt;=$X$1,$P$1,$P$1+MROUND(ROUNDDOWN((AP17-$X$1)*$I$1,-1),50))</f>
        <v>1300</v>
      </c>
      <c r="S42" s="150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67">
        <f>IF((AP23)&lt;=8,P1,P1+ROUND(INT(((AP23-8)*I1)),-1))</f>
        <v>1300</v>
      </c>
      <c r="Y42" s="68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39">
        <f>IF((AP29)&lt;=8,P1,P1+ROUND(INT(((AP29-8)*I1)),-1))</f>
        <v>1300</v>
      </c>
      <c r="AE42" s="36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27" hidden="1" customHeight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59"/>
      <c r="Y43" s="59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60"/>
      <c r="Y44" s="60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hidden="1" customHeight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60"/>
      <c r="Y45" s="60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18" hidden="1" customHeight="1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60"/>
      <c r="Y46" s="60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hidden="1" customHeight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60"/>
      <c r="Y47" s="60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hidden="1" customHeight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60"/>
      <c r="Y48" s="60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60"/>
      <c r="Y49" s="60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</sheetData>
  <mergeCells count="243">
    <mergeCell ref="P1:Q1"/>
    <mergeCell ref="B2:AQ2"/>
    <mergeCell ref="B3:E3"/>
    <mergeCell ref="AF3:AG3"/>
    <mergeCell ref="AH3:AI3"/>
    <mergeCell ref="AJ3:AK3"/>
    <mergeCell ref="AL3:AM3"/>
    <mergeCell ref="AN3:AO3"/>
    <mergeCell ref="AP3:AQ3"/>
    <mergeCell ref="I1:K1"/>
    <mergeCell ref="S1:T1"/>
    <mergeCell ref="F3:AE3"/>
    <mergeCell ref="X1:Y1"/>
    <mergeCell ref="AN19:AO20"/>
    <mergeCell ref="AF15:AG16"/>
    <mergeCell ref="AB11:AC12"/>
    <mergeCell ref="AD11:AE12"/>
    <mergeCell ref="X7:Y8"/>
    <mergeCell ref="Z7:AA8"/>
    <mergeCell ref="AB7:AC8"/>
    <mergeCell ref="AD7:AE8"/>
    <mergeCell ref="AF7:AG8"/>
    <mergeCell ref="AH7:AI8"/>
    <mergeCell ref="AN7:AO8"/>
    <mergeCell ref="X15:Y16"/>
    <mergeCell ref="Z15:AA16"/>
    <mergeCell ref="AB15:AC16"/>
    <mergeCell ref="AD15:AE16"/>
    <mergeCell ref="AF11:AG12"/>
    <mergeCell ref="AH11:AI12"/>
    <mergeCell ref="AJ11:AK12"/>
    <mergeCell ref="AL11:AM12"/>
    <mergeCell ref="AN11:AO12"/>
    <mergeCell ref="X11:Y12"/>
    <mergeCell ref="Z11:AA12"/>
    <mergeCell ref="AH15:AI16"/>
    <mergeCell ref="AJ15:AK16"/>
    <mergeCell ref="AB4:AC4"/>
    <mergeCell ref="AD4:AE4"/>
    <mergeCell ref="AF4:AG4"/>
    <mergeCell ref="AH4:AI4"/>
    <mergeCell ref="AN4:AO4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P7:Q8"/>
    <mergeCell ref="R7:S8"/>
    <mergeCell ref="T7:U8"/>
    <mergeCell ref="V7:W8"/>
    <mergeCell ref="AJ4:AK4"/>
    <mergeCell ref="AL4:AM4"/>
    <mergeCell ref="AJ7:AK8"/>
    <mergeCell ref="AL7:AM8"/>
    <mergeCell ref="AP4:AQ4"/>
    <mergeCell ref="V5:W6"/>
    <mergeCell ref="X5:Y6"/>
    <mergeCell ref="Z5:AA6"/>
    <mergeCell ref="AB5:AC6"/>
    <mergeCell ref="AD5:AE6"/>
    <mergeCell ref="AF5:AG6"/>
    <mergeCell ref="AH5:AI6"/>
    <mergeCell ref="AJ5:AK6"/>
    <mergeCell ref="AL5:AM6"/>
    <mergeCell ref="AN5:AO6"/>
    <mergeCell ref="AP5:AQ6"/>
    <mergeCell ref="T4:U4"/>
    <mergeCell ref="V4:W4"/>
    <mergeCell ref="X4:Y4"/>
    <mergeCell ref="Z4:AA4"/>
    <mergeCell ref="AP7:AQ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D9:AE10"/>
    <mergeCell ref="AF9:AG10"/>
    <mergeCell ref="AH9:AI10"/>
    <mergeCell ref="AJ9:AK10"/>
    <mergeCell ref="AL9:AM10"/>
    <mergeCell ref="AN9:AO10"/>
    <mergeCell ref="AP9:AQ10"/>
    <mergeCell ref="A7:A8"/>
    <mergeCell ref="H7:I8"/>
    <mergeCell ref="J7:K8"/>
    <mergeCell ref="L7:M8"/>
    <mergeCell ref="N7:O8"/>
    <mergeCell ref="AP11:AQ12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AD13:AE14"/>
    <mergeCell ref="AF13:AG14"/>
    <mergeCell ref="AH13:AI14"/>
    <mergeCell ref="AJ13:AK14"/>
    <mergeCell ref="AL13:AM14"/>
    <mergeCell ref="AN13:AO14"/>
    <mergeCell ref="AP13:AQ14"/>
    <mergeCell ref="A11:A12"/>
    <mergeCell ref="L11:M12"/>
    <mergeCell ref="N11:O12"/>
    <mergeCell ref="P11:Q12"/>
    <mergeCell ref="R11:S12"/>
    <mergeCell ref="T11:U12"/>
    <mergeCell ref="V11:W12"/>
    <mergeCell ref="AL15:AM16"/>
    <mergeCell ref="AN15:AO16"/>
    <mergeCell ref="AP15:AQ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H17:AI18"/>
    <mergeCell ref="AJ17:AK18"/>
    <mergeCell ref="AL17:AM18"/>
    <mergeCell ref="AN17:AO18"/>
    <mergeCell ref="AP17:AQ18"/>
    <mergeCell ref="A15:A16"/>
    <mergeCell ref="P15:Q16"/>
    <mergeCell ref="R15:S16"/>
    <mergeCell ref="T15:U16"/>
    <mergeCell ref="V15:W16"/>
    <mergeCell ref="AP19:AQ20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L21:AM22"/>
    <mergeCell ref="AN21:AO22"/>
    <mergeCell ref="AP21:AQ22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J19:AK20"/>
    <mergeCell ref="AL19:AM20"/>
    <mergeCell ref="AP23:AQ24"/>
    <mergeCell ref="AP25:AQ26"/>
    <mergeCell ref="AN23:AO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27:A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  <mergeCell ref="AP31:AQ3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4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44">
    <tabColor rgb="FFFF0000"/>
    <pageSetUpPr fitToPage="1"/>
  </sheetPr>
  <dimension ref="A1:AT72"/>
  <sheetViews>
    <sheetView view="pageBreakPreview" zoomScale="60" zoomScaleNormal="70" workbookViewId="0">
      <selection activeCell="L75" sqref="L75"/>
    </sheetView>
  </sheetViews>
  <sheetFormatPr defaultColWidth="3" defaultRowHeight="16.5"/>
  <cols>
    <col min="1" max="1" width="15.875" style="2" customWidth="1"/>
    <col min="2" max="5" width="9" style="2" customWidth="1"/>
    <col min="6" max="33" width="9" style="1" customWidth="1"/>
    <col min="34" max="43" width="9" style="1" hidden="1" customWidth="1"/>
    <col min="44" max="55" width="9" style="2" customWidth="1"/>
    <col min="56" max="59" width="3.5" style="2" customWidth="1"/>
    <col min="60" max="247" width="3" style="2"/>
    <col min="248" max="249" width="3" style="2" customWidth="1"/>
    <col min="250" max="297" width="4.25" style="2" customWidth="1"/>
    <col min="298" max="299" width="3" style="2" customWidth="1"/>
    <col min="300" max="503" width="3" style="2"/>
    <col min="504" max="505" width="3" style="2" customWidth="1"/>
    <col min="506" max="553" width="4.25" style="2" customWidth="1"/>
    <col min="554" max="555" width="3" style="2" customWidth="1"/>
    <col min="556" max="759" width="3" style="2"/>
    <col min="760" max="761" width="3" style="2" customWidth="1"/>
    <col min="762" max="809" width="4.25" style="2" customWidth="1"/>
    <col min="810" max="811" width="3" style="2" customWidth="1"/>
    <col min="812" max="1015" width="3" style="2"/>
    <col min="1016" max="1017" width="3" style="2" customWidth="1"/>
    <col min="1018" max="1065" width="4.25" style="2" customWidth="1"/>
    <col min="1066" max="1067" width="3" style="2" customWidth="1"/>
    <col min="1068" max="1271" width="3" style="2"/>
    <col min="1272" max="1273" width="3" style="2" customWidth="1"/>
    <col min="1274" max="1321" width="4.25" style="2" customWidth="1"/>
    <col min="1322" max="1323" width="3" style="2" customWidth="1"/>
    <col min="1324" max="1527" width="3" style="2"/>
    <col min="1528" max="1529" width="3" style="2" customWidth="1"/>
    <col min="1530" max="1577" width="4.25" style="2" customWidth="1"/>
    <col min="1578" max="1579" width="3" style="2" customWidth="1"/>
    <col min="1580" max="1783" width="3" style="2"/>
    <col min="1784" max="1785" width="3" style="2" customWidth="1"/>
    <col min="1786" max="1833" width="4.25" style="2" customWidth="1"/>
    <col min="1834" max="1835" width="3" style="2" customWidth="1"/>
    <col min="1836" max="2039" width="3" style="2"/>
    <col min="2040" max="2041" width="3" style="2" customWidth="1"/>
    <col min="2042" max="2089" width="4.25" style="2" customWidth="1"/>
    <col min="2090" max="2091" width="3" style="2" customWidth="1"/>
    <col min="2092" max="2295" width="3" style="2"/>
    <col min="2296" max="2297" width="3" style="2" customWidth="1"/>
    <col min="2298" max="2345" width="4.25" style="2" customWidth="1"/>
    <col min="2346" max="2347" width="3" style="2" customWidth="1"/>
    <col min="2348" max="2551" width="3" style="2"/>
    <col min="2552" max="2553" width="3" style="2" customWidth="1"/>
    <col min="2554" max="2601" width="4.25" style="2" customWidth="1"/>
    <col min="2602" max="2603" width="3" style="2" customWidth="1"/>
    <col min="2604" max="2807" width="3" style="2"/>
    <col min="2808" max="2809" width="3" style="2" customWidth="1"/>
    <col min="2810" max="2857" width="4.25" style="2" customWidth="1"/>
    <col min="2858" max="2859" width="3" style="2" customWidth="1"/>
    <col min="2860" max="3063" width="3" style="2"/>
    <col min="3064" max="3065" width="3" style="2" customWidth="1"/>
    <col min="3066" max="3113" width="4.25" style="2" customWidth="1"/>
    <col min="3114" max="3115" width="3" style="2" customWidth="1"/>
    <col min="3116" max="3319" width="3" style="2"/>
    <col min="3320" max="3321" width="3" style="2" customWidth="1"/>
    <col min="3322" max="3369" width="4.25" style="2" customWidth="1"/>
    <col min="3370" max="3371" width="3" style="2" customWidth="1"/>
    <col min="3372" max="3575" width="3" style="2"/>
    <col min="3576" max="3577" width="3" style="2" customWidth="1"/>
    <col min="3578" max="3625" width="4.25" style="2" customWidth="1"/>
    <col min="3626" max="3627" width="3" style="2" customWidth="1"/>
    <col min="3628" max="3831" width="3" style="2"/>
    <col min="3832" max="3833" width="3" style="2" customWidth="1"/>
    <col min="3834" max="3881" width="4.25" style="2" customWidth="1"/>
    <col min="3882" max="3883" width="3" style="2" customWidth="1"/>
    <col min="3884" max="4087" width="3" style="2"/>
    <col min="4088" max="4089" width="3" style="2" customWidth="1"/>
    <col min="4090" max="4137" width="4.25" style="2" customWidth="1"/>
    <col min="4138" max="4139" width="3" style="2" customWidth="1"/>
    <col min="4140" max="4343" width="3" style="2"/>
    <col min="4344" max="4345" width="3" style="2" customWidth="1"/>
    <col min="4346" max="4393" width="4.25" style="2" customWidth="1"/>
    <col min="4394" max="4395" width="3" style="2" customWidth="1"/>
    <col min="4396" max="4599" width="3" style="2"/>
    <col min="4600" max="4601" width="3" style="2" customWidth="1"/>
    <col min="4602" max="4649" width="4.25" style="2" customWidth="1"/>
    <col min="4650" max="4651" width="3" style="2" customWidth="1"/>
    <col min="4652" max="4855" width="3" style="2"/>
    <col min="4856" max="4857" width="3" style="2" customWidth="1"/>
    <col min="4858" max="4905" width="4.25" style="2" customWidth="1"/>
    <col min="4906" max="4907" width="3" style="2" customWidth="1"/>
    <col min="4908" max="5111" width="3" style="2"/>
    <col min="5112" max="5113" width="3" style="2" customWidth="1"/>
    <col min="5114" max="5161" width="4.25" style="2" customWidth="1"/>
    <col min="5162" max="5163" width="3" style="2" customWidth="1"/>
    <col min="5164" max="5367" width="3" style="2"/>
    <col min="5368" max="5369" width="3" style="2" customWidth="1"/>
    <col min="5370" max="5417" width="4.25" style="2" customWidth="1"/>
    <col min="5418" max="5419" width="3" style="2" customWidth="1"/>
    <col min="5420" max="5623" width="3" style="2"/>
    <col min="5624" max="5625" width="3" style="2" customWidth="1"/>
    <col min="5626" max="5673" width="4.25" style="2" customWidth="1"/>
    <col min="5674" max="5675" width="3" style="2" customWidth="1"/>
    <col min="5676" max="5879" width="3" style="2"/>
    <col min="5880" max="5881" width="3" style="2" customWidth="1"/>
    <col min="5882" max="5929" width="4.25" style="2" customWidth="1"/>
    <col min="5930" max="5931" width="3" style="2" customWidth="1"/>
    <col min="5932" max="6135" width="3" style="2"/>
    <col min="6136" max="6137" width="3" style="2" customWidth="1"/>
    <col min="6138" max="6185" width="4.25" style="2" customWidth="1"/>
    <col min="6186" max="6187" width="3" style="2" customWidth="1"/>
    <col min="6188" max="6391" width="3" style="2"/>
    <col min="6392" max="6393" width="3" style="2" customWidth="1"/>
    <col min="6394" max="6441" width="4.25" style="2" customWidth="1"/>
    <col min="6442" max="6443" width="3" style="2" customWidth="1"/>
    <col min="6444" max="6647" width="3" style="2"/>
    <col min="6648" max="6649" width="3" style="2" customWidth="1"/>
    <col min="6650" max="6697" width="4.25" style="2" customWidth="1"/>
    <col min="6698" max="6699" width="3" style="2" customWidth="1"/>
    <col min="6700" max="6903" width="3" style="2"/>
    <col min="6904" max="6905" width="3" style="2" customWidth="1"/>
    <col min="6906" max="6953" width="4.25" style="2" customWidth="1"/>
    <col min="6954" max="6955" width="3" style="2" customWidth="1"/>
    <col min="6956" max="7159" width="3" style="2"/>
    <col min="7160" max="7161" width="3" style="2" customWidth="1"/>
    <col min="7162" max="7209" width="4.25" style="2" customWidth="1"/>
    <col min="7210" max="7211" width="3" style="2" customWidth="1"/>
    <col min="7212" max="7415" width="3" style="2"/>
    <col min="7416" max="7417" width="3" style="2" customWidth="1"/>
    <col min="7418" max="7465" width="4.25" style="2" customWidth="1"/>
    <col min="7466" max="7467" width="3" style="2" customWidth="1"/>
    <col min="7468" max="7671" width="3" style="2"/>
    <col min="7672" max="7673" width="3" style="2" customWidth="1"/>
    <col min="7674" max="7721" width="4.25" style="2" customWidth="1"/>
    <col min="7722" max="7723" width="3" style="2" customWidth="1"/>
    <col min="7724" max="7927" width="3" style="2"/>
    <col min="7928" max="7929" width="3" style="2" customWidth="1"/>
    <col min="7930" max="7977" width="4.25" style="2" customWidth="1"/>
    <col min="7978" max="7979" width="3" style="2" customWidth="1"/>
    <col min="7980" max="8183" width="3" style="2"/>
    <col min="8184" max="8185" width="3" style="2" customWidth="1"/>
    <col min="8186" max="8233" width="4.25" style="2" customWidth="1"/>
    <col min="8234" max="8235" width="3" style="2" customWidth="1"/>
    <col min="8236" max="8439" width="3" style="2"/>
    <col min="8440" max="8441" width="3" style="2" customWidth="1"/>
    <col min="8442" max="8489" width="4.25" style="2" customWidth="1"/>
    <col min="8490" max="8491" width="3" style="2" customWidth="1"/>
    <col min="8492" max="8695" width="3" style="2"/>
    <col min="8696" max="8697" width="3" style="2" customWidth="1"/>
    <col min="8698" max="8745" width="4.25" style="2" customWidth="1"/>
    <col min="8746" max="8747" width="3" style="2" customWidth="1"/>
    <col min="8748" max="8951" width="3" style="2"/>
    <col min="8952" max="8953" width="3" style="2" customWidth="1"/>
    <col min="8954" max="9001" width="4.25" style="2" customWidth="1"/>
    <col min="9002" max="9003" width="3" style="2" customWidth="1"/>
    <col min="9004" max="9207" width="3" style="2"/>
    <col min="9208" max="9209" width="3" style="2" customWidth="1"/>
    <col min="9210" max="9257" width="4.25" style="2" customWidth="1"/>
    <col min="9258" max="9259" width="3" style="2" customWidth="1"/>
    <col min="9260" max="9463" width="3" style="2"/>
    <col min="9464" max="9465" width="3" style="2" customWidth="1"/>
    <col min="9466" max="9513" width="4.25" style="2" customWidth="1"/>
    <col min="9514" max="9515" width="3" style="2" customWidth="1"/>
    <col min="9516" max="9719" width="3" style="2"/>
    <col min="9720" max="9721" width="3" style="2" customWidth="1"/>
    <col min="9722" max="9769" width="4.25" style="2" customWidth="1"/>
    <col min="9770" max="9771" width="3" style="2" customWidth="1"/>
    <col min="9772" max="9975" width="3" style="2"/>
    <col min="9976" max="9977" width="3" style="2" customWidth="1"/>
    <col min="9978" max="10025" width="4.25" style="2" customWidth="1"/>
    <col min="10026" max="10027" width="3" style="2" customWidth="1"/>
    <col min="10028" max="10231" width="3" style="2"/>
    <col min="10232" max="10233" width="3" style="2" customWidth="1"/>
    <col min="10234" max="10281" width="4.25" style="2" customWidth="1"/>
    <col min="10282" max="10283" width="3" style="2" customWidth="1"/>
    <col min="10284" max="10487" width="3" style="2"/>
    <col min="10488" max="10489" width="3" style="2" customWidth="1"/>
    <col min="10490" max="10537" width="4.25" style="2" customWidth="1"/>
    <col min="10538" max="10539" width="3" style="2" customWidth="1"/>
    <col min="10540" max="10743" width="3" style="2"/>
    <col min="10744" max="10745" width="3" style="2" customWidth="1"/>
    <col min="10746" max="10793" width="4.25" style="2" customWidth="1"/>
    <col min="10794" max="10795" width="3" style="2" customWidth="1"/>
    <col min="10796" max="10999" width="3" style="2"/>
    <col min="11000" max="11001" width="3" style="2" customWidth="1"/>
    <col min="11002" max="11049" width="4.25" style="2" customWidth="1"/>
    <col min="11050" max="11051" width="3" style="2" customWidth="1"/>
    <col min="11052" max="11255" width="3" style="2"/>
    <col min="11256" max="11257" width="3" style="2" customWidth="1"/>
    <col min="11258" max="11305" width="4.25" style="2" customWidth="1"/>
    <col min="11306" max="11307" width="3" style="2" customWidth="1"/>
    <col min="11308" max="11511" width="3" style="2"/>
    <col min="11512" max="11513" width="3" style="2" customWidth="1"/>
    <col min="11514" max="11561" width="4.25" style="2" customWidth="1"/>
    <col min="11562" max="11563" width="3" style="2" customWidth="1"/>
    <col min="11564" max="11767" width="3" style="2"/>
    <col min="11768" max="11769" width="3" style="2" customWidth="1"/>
    <col min="11770" max="11817" width="4.25" style="2" customWidth="1"/>
    <col min="11818" max="11819" width="3" style="2" customWidth="1"/>
    <col min="11820" max="12023" width="3" style="2"/>
    <col min="12024" max="12025" width="3" style="2" customWidth="1"/>
    <col min="12026" max="12073" width="4.25" style="2" customWidth="1"/>
    <col min="12074" max="12075" width="3" style="2" customWidth="1"/>
    <col min="12076" max="12279" width="3" style="2"/>
    <col min="12280" max="12281" width="3" style="2" customWidth="1"/>
    <col min="12282" max="12329" width="4.25" style="2" customWidth="1"/>
    <col min="12330" max="12331" width="3" style="2" customWidth="1"/>
    <col min="12332" max="12535" width="3" style="2"/>
    <col min="12536" max="12537" width="3" style="2" customWidth="1"/>
    <col min="12538" max="12585" width="4.25" style="2" customWidth="1"/>
    <col min="12586" max="12587" width="3" style="2" customWidth="1"/>
    <col min="12588" max="12791" width="3" style="2"/>
    <col min="12792" max="12793" width="3" style="2" customWidth="1"/>
    <col min="12794" max="12841" width="4.25" style="2" customWidth="1"/>
    <col min="12842" max="12843" width="3" style="2" customWidth="1"/>
    <col min="12844" max="13047" width="3" style="2"/>
    <col min="13048" max="13049" width="3" style="2" customWidth="1"/>
    <col min="13050" max="13097" width="4.25" style="2" customWidth="1"/>
    <col min="13098" max="13099" width="3" style="2" customWidth="1"/>
    <col min="13100" max="13303" width="3" style="2"/>
    <col min="13304" max="13305" width="3" style="2" customWidth="1"/>
    <col min="13306" max="13353" width="4.25" style="2" customWidth="1"/>
    <col min="13354" max="13355" width="3" style="2" customWidth="1"/>
    <col min="13356" max="13559" width="3" style="2"/>
    <col min="13560" max="13561" width="3" style="2" customWidth="1"/>
    <col min="13562" max="13609" width="4.25" style="2" customWidth="1"/>
    <col min="13610" max="13611" width="3" style="2" customWidth="1"/>
    <col min="13612" max="13815" width="3" style="2"/>
    <col min="13816" max="13817" width="3" style="2" customWidth="1"/>
    <col min="13818" max="13865" width="4.25" style="2" customWidth="1"/>
    <col min="13866" max="13867" width="3" style="2" customWidth="1"/>
    <col min="13868" max="14071" width="3" style="2"/>
    <col min="14072" max="14073" width="3" style="2" customWidth="1"/>
    <col min="14074" max="14121" width="4.25" style="2" customWidth="1"/>
    <col min="14122" max="14123" width="3" style="2" customWidth="1"/>
    <col min="14124" max="14327" width="3" style="2"/>
    <col min="14328" max="14329" width="3" style="2" customWidth="1"/>
    <col min="14330" max="14377" width="4.25" style="2" customWidth="1"/>
    <col min="14378" max="14379" width="3" style="2" customWidth="1"/>
    <col min="14380" max="14583" width="3" style="2"/>
    <col min="14584" max="14585" width="3" style="2" customWidth="1"/>
    <col min="14586" max="14633" width="4.25" style="2" customWidth="1"/>
    <col min="14634" max="14635" width="3" style="2" customWidth="1"/>
    <col min="14636" max="14839" width="3" style="2"/>
    <col min="14840" max="14841" width="3" style="2" customWidth="1"/>
    <col min="14842" max="14889" width="4.25" style="2" customWidth="1"/>
    <col min="14890" max="14891" width="3" style="2" customWidth="1"/>
    <col min="14892" max="15095" width="3" style="2"/>
    <col min="15096" max="15097" width="3" style="2" customWidth="1"/>
    <col min="15098" max="15145" width="4.25" style="2" customWidth="1"/>
    <col min="15146" max="15147" width="3" style="2" customWidth="1"/>
    <col min="15148" max="15351" width="3" style="2"/>
    <col min="15352" max="15353" width="3" style="2" customWidth="1"/>
    <col min="15354" max="15401" width="4.25" style="2" customWidth="1"/>
    <col min="15402" max="15403" width="3" style="2" customWidth="1"/>
    <col min="15404" max="15607" width="3" style="2"/>
    <col min="15608" max="15609" width="3" style="2" customWidth="1"/>
    <col min="15610" max="15657" width="4.25" style="2" customWidth="1"/>
    <col min="15658" max="15659" width="3" style="2" customWidth="1"/>
    <col min="15660" max="15863" width="3" style="2"/>
    <col min="15864" max="15865" width="3" style="2" customWidth="1"/>
    <col min="15866" max="15913" width="4.25" style="2" customWidth="1"/>
    <col min="15914" max="15915" width="3" style="2" customWidth="1"/>
    <col min="15916" max="16119" width="3" style="2"/>
    <col min="16120" max="16121" width="3" style="2" customWidth="1"/>
    <col min="16122" max="16169" width="4.25" style="2" customWidth="1"/>
    <col min="16170" max="16171" width="3" style="2" customWidth="1"/>
    <col min="16172" max="16384" width="3" style="2"/>
  </cols>
  <sheetData>
    <row r="1" spans="1:46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</row>
    <row r="2" spans="1:46" ht="47.25" thickBot="1">
      <c r="B2" s="576" t="s">
        <v>66</v>
      </c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576"/>
      <c r="R2" s="576"/>
      <c r="S2" s="576"/>
      <c r="T2" s="576"/>
      <c r="U2" s="576"/>
      <c r="V2" s="576"/>
      <c r="W2" s="576"/>
      <c r="X2" s="576"/>
      <c r="Y2" s="576"/>
      <c r="Z2" s="576"/>
      <c r="AA2" s="576"/>
      <c r="AB2" s="576"/>
      <c r="AC2" s="576"/>
      <c r="AD2" s="576"/>
      <c r="AE2" s="576"/>
      <c r="AF2" s="576"/>
      <c r="AG2" s="576"/>
      <c r="AH2" s="576"/>
      <c r="AI2" s="576"/>
      <c r="AJ2" s="576"/>
      <c r="AK2" s="576"/>
      <c r="AL2" s="576"/>
      <c r="AM2" s="576"/>
      <c r="AN2" s="576"/>
      <c r="AO2" s="576"/>
      <c r="AP2" s="576"/>
      <c r="AQ2" s="576"/>
    </row>
    <row r="3" spans="1:46" s="76" customFormat="1" ht="51.75" customHeight="1">
      <c r="A3" s="177" t="s">
        <v>48</v>
      </c>
      <c r="B3" s="594" t="s">
        <v>260</v>
      </c>
      <c r="C3" s="474"/>
      <c r="D3" s="474"/>
      <c r="E3" s="595"/>
      <c r="F3" s="473" t="s">
        <v>262</v>
      </c>
      <c r="G3" s="474"/>
      <c r="H3" s="474"/>
      <c r="I3" s="474"/>
      <c r="J3" s="474"/>
      <c r="K3" s="474"/>
      <c r="L3" s="474"/>
      <c r="M3" s="474"/>
      <c r="N3" s="474"/>
      <c r="O3" s="474"/>
      <c r="P3" s="474"/>
      <c r="Q3" s="474"/>
      <c r="R3" s="474"/>
      <c r="S3" s="474"/>
      <c r="T3" s="474"/>
      <c r="U3" s="474"/>
      <c r="V3" s="474"/>
      <c r="W3" s="474"/>
      <c r="X3" s="474"/>
      <c r="Y3" s="474"/>
      <c r="Z3" s="474"/>
      <c r="AA3" s="474"/>
      <c r="AB3" s="596" t="s">
        <v>273</v>
      </c>
      <c r="AC3" s="474"/>
      <c r="AD3" s="474"/>
      <c r="AE3" s="474"/>
      <c r="AF3" s="474"/>
      <c r="AG3" s="475"/>
      <c r="AH3" s="810" t="e">
        <f t="shared" ref="AH3" si="0">$B$3+AH4</f>
        <v>#VALUE!</v>
      </c>
      <c r="AI3" s="811"/>
      <c r="AJ3" s="811" t="e">
        <f t="shared" ref="AJ3" si="1">$B$3+AJ4</f>
        <v>#VALUE!</v>
      </c>
      <c r="AK3" s="811"/>
      <c r="AL3" s="811" t="e">
        <f t="shared" ref="AL3" si="2">$B$3+AL4</f>
        <v>#VALUE!</v>
      </c>
      <c r="AM3" s="811"/>
      <c r="AN3" s="811" t="e">
        <f t="shared" ref="AN3" si="3">$B$3+AN4</f>
        <v>#VALUE!</v>
      </c>
      <c r="AO3" s="811"/>
      <c r="AP3" s="811" t="e">
        <f t="shared" ref="AP3" si="4">$B$3+AP4</f>
        <v>#VALUE!</v>
      </c>
      <c r="AQ3" s="812"/>
    </row>
    <row r="4" spans="1:46" s="77" customFormat="1" ht="51.75" customHeight="1">
      <c r="A4" s="597" t="s">
        <v>28</v>
      </c>
      <c r="B4" s="598"/>
      <c r="C4" s="598"/>
      <c r="D4" s="599" t="s">
        <v>49</v>
      </c>
      <c r="E4" s="600"/>
      <c r="F4" s="601">
        <v>0.6</v>
      </c>
      <c r="G4" s="601"/>
      <c r="H4" s="586">
        <f>+F4+H5</f>
        <v>1.9</v>
      </c>
      <c r="I4" s="586"/>
      <c r="J4" s="586">
        <f>+H4+J7</f>
        <v>2.8</v>
      </c>
      <c r="K4" s="586"/>
      <c r="L4" s="586">
        <f>J4+L9</f>
        <v>4</v>
      </c>
      <c r="M4" s="586"/>
      <c r="N4" s="586">
        <f>L4+N11</f>
        <v>4.5</v>
      </c>
      <c r="O4" s="586"/>
      <c r="P4" s="586">
        <f>+N4+P13</f>
        <v>5.9</v>
      </c>
      <c r="Q4" s="586"/>
      <c r="R4" s="586">
        <f>+P4+R15</f>
        <v>6.9</v>
      </c>
      <c r="S4" s="586"/>
      <c r="T4" s="586">
        <f>+R4+T17</f>
        <v>7.5</v>
      </c>
      <c r="U4" s="586"/>
      <c r="V4" s="586">
        <f>+T4+V19</f>
        <v>8.4</v>
      </c>
      <c r="W4" s="586"/>
      <c r="X4" s="586">
        <f>+V4+X21</f>
        <v>9.7000000000000011</v>
      </c>
      <c r="Y4" s="586"/>
      <c r="Z4" s="586">
        <f>+X4+Z23</f>
        <v>11.200000000000001</v>
      </c>
      <c r="AA4" s="621"/>
      <c r="AB4" s="622">
        <f>+Z4+AB25</f>
        <v>11.9</v>
      </c>
      <c r="AC4" s="586"/>
      <c r="AD4" s="586">
        <f>+AB4+AD27</f>
        <v>12.9</v>
      </c>
      <c r="AE4" s="586"/>
      <c r="AF4" s="586">
        <f>+AD4+AF29</f>
        <v>14.4</v>
      </c>
      <c r="AG4" s="591"/>
      <c r="AH4" s="813">
        <f>+AF4+AH31</f>
        <v>14.4</v>
      </c>
      <c r="AI4" s="806"/>
      <c r="AJ4" s="806">
        <f>+AH4+AJ33</f>
        <v>14.4</v>
      </c>
      <c r="AK4" s="806"/>
      <c r="AL4" s="806">
        <f>+AJ4+AL35</f>
        <v>14.4</v>
      </c>
      <c r="AM4" s="806"/>
      <c r="AN4" s="806">
        <f>+AL4+AN37</f>
        <v>14.4</v>
      </c>
      <c r="AO4" s="806"/>
      <c r="AP4" s="806">
        <f>+AN4+AP39</f>
        <v>14.4</v>
      </c>
      <c r="AQ4" s="807"/>
    </row>
    <row r="5" spans="1:46" s="77" customFormat="1" ht="27" customHeight="1">
      <c r="A5" s="602" t="s">
        <v>108</v>
      </c>
      <c r="B5" s="140"/>
      <c r="C5" s="141">
        <f>MROUND(ROUNDDOWN(B6*0.8,-1),50)</f>
        <v>1050</v>
      </c>
      <c r="D5" s="142"/>
      <c r="E5" s="143">
        <f>C5-$S$1</f>
        <v>0</v>
      </c>
      <c r="F5" s="604" t="s">
        <v>187</v>
      </c>
      <c r="G5" s="605"/>
      <c r="H5" s="601">
        <v>1.3</v>
      </c>
      <c r="I5" s="601"/>
      <c r="J5" s="608">
        <f>H5+J7</f>
        <v>2.2000000000000002</v>
      </c>
      <c r="K5" s="609"/>
      <c r="L5" s="608">
        <f>J5+L9</f>
        <v>3.4000000000000004</v>
      </c>
      <c r="M5" s="609"/>
      <c r="N5" s="608">
        <f>L5+N11</f>
        <v>3.9000000000000004</v>
      </c>
      <c r="O5" s="609"/>
      <c r="P5" s="608">
        <f>N5+P13</f>
        <v>5.3000000000000007</v>
      </c>
      <c r="Q5" s="609"/>
      <c r="R5" s="608">
        <f>P5+R15</f>
        <v>6.3000000000000007</v>
      </c>
      <c r="S5" s="609"/>
      <c r="T5" s="608">
        <f>R5+T17</f>
        <v>6.9</v>
      </c>
      <c r="U5" s="609"/>
      <c r="V5" s="608">
        <f>T5+V19</f>
        <v>7.8000000000000007</v>
      </c>
      <c r="W5" s="609"/>
      <c r="X5" s="582">
        <f>V5+X21</f>
        <v>9.1000000000000014</v>
      </c>
      <c r="Y5" s="583"/>
      <c r="Z5" s="582">
        <f>X5+Z23</f>
        <v>10.600000000000001</v>
      </c>
      <c r="AA5" s="619"/>
      <c r="AB5" s="737">
        <f>Z5+AB25</f>
        <v>11.3</v>
      </c>
      <c r="AC5" s="583"/>
      <c r="AD5" s="582">
        <f>AB5+AD27</f>
        <v>12.3</v>
      </c>
      <c r="AE5" s="583"/>
      <c r="AF5" s="582">
        <f>AD5+AF29</f>
        <v>13.8</v>
      </c>
      <c r="AG5" s="587"/>
      <c r="AH5" s="801">
        <f>AF5+AH31</f>
        <v>13.8</v>
      </c>
      <c r="AI5" s="796"/>
      <c r="AJ5" s="795">
        <f>AH5+AJ33</f>
        <v>13.8</v>
      </c>
      <c r="AK5" s="796"/>
      <c r="AL5" s="795">
        <f>AJ5+AL35</f>
        <v>13.8</v>
      </c>
      <c r="AM5" s="796"/>
      <c r="AN5" s="795">
        <f>AL5+AN37</f>
        <v>13.8</v>
      </c>
      <c r="AO5" s="796"/>
      <c r="AP5" s="795">
        <f>AN5+AP39</f>
        <v>13.8</v>
      </c>
      <c r="AQ5" s="799"/>
    </row>
    <row r="6" spans="1:46" s="77" customFormat="1" ht="27" customHeight="1">
      <c r="A6" s="603"/>
      <c r="B6" s="144">
        <v>1300</v>
      </c>
      <c r="C6" s="145"/>
      <c r="D6" s="146">
        <f>B6-$P$1</f>
        <v>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1"/>
      <c r="P6" s="610"/>
      <c r="Q6" s="611"/>
      <c r="R6" s="610"/>
      <c r="S6" s="611"/>
      <c r="T6" s="610"/>
      <c r="U6" s="611"/>
      <c r="V6" s="610"/>
      <c r="W6" s="611"/>
      <c r="X6" s="584"/>
      <c r="Y6" s="585"/>
      <c r="Z6" s="584"/>
      <c r="AA6" s="620"/>
      <c r="AB6" s="738"/>
      <c r="AC6" s="585"/>
      <c r="AD6" s="584"/>
      <c r="AE6" s="585"/>
      <c r="AF6" s="584"/>
      <c r="AG6" s="588"/>
      <c r="AH6" s="802"/>
      <c r="AI6" s="798"/>
      <c r="AJ6" s="797"/>
      <c r="AK6" s="798"/>
      <c r="AL6" s="797"/>
      <c r="AM6" s="798"/>
      <c r="AN6" s="797"/>
      <c r="AO6" s="798"/>
      <c r="AP6" s="797"/>
      <c r="AQ6" s="800"/>
    </row>
    <row r="7" spans="1:46" s="77" customFormat="1" ht="27" customHeight="1">
      <c r="A7" s="602" t="s">
        <v>109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65">
        <f>MROUND(ROUNDDOWN(F8*0.8,-1),50)</f>
        <v>1050</v>
      </c>
      <c r="H7" s="604" t="s">
        <v>188</v>
      </c>
      <c r="I7" s="605"/>
      <c r="J7" s="601">
        <v>0.9</v>
      </c>
      <c r="K7" s="601"/>
      <c r="L7" s="608">
        <f>J7+L9</f>
        <v>2.1</v>
      </c>
      <c r="M7" s="609"/>
      <c r="N7" s="608">
        <f>L7+N11</f>
        <v>2.6</v>
      </c>
      <c r="O7" s="609"/>
      <c r="P7" s="608">
        <f>N7+P13</f>
        <v>4</v>
      </c>
      <c r="Q7" s="609"/>
      <c r="R7" s="608">
        <f>P7+R15</f>
        <v>5</v>
      </c>
      <c r="S7" s="609"/>
      <c r="T7" s="608">
        <f>R7+T17</f>
        <v>5.6</v>
      </c>
      <c r="U7" s="609"/>
      <c r="V7" s="608">
        <f>T7+V19</f>
        <v>6.5</v>
      </c>
      <c r="W7" s="609"/>
      <c r="X7" s="608">
        <f>V7+X21</f>
        <v>7.8</v>
      </c>
      <c r="Y7" s="609"/>
      <c r="Z7" s="582">
        <f>X7+Z23</f>
        <v>9.3000000000000007</v>
      </c>
      <c r="AA7" s="619"/>
      <c r="AB7" s="737">
        <f>Z7+AB25</f>
        <v>10</v>
      </c>
      <c r="AC7" s="583"/>
      <c r="AD7" s="582">
        <f>AB7+AD27</f>
        <v>11</v>
      </c>
      <c r="AE7" s="583"/>
      <c r="AF7" s="582">
        <f>AD7+AF29</f>
        <v>12.5</v>
      </c>
      <c r="AG7" s="587"/>
      <c r="AH7" s="801">
        <f>AF7+AH31</f>
        <v>12.5</v>
      </c>
      <c r="AI7" s="796"/>
      <c r="AJ7" s="795">
        <f>AH7+AJ33</f>
        <v>12.5</v>
      </c>
      <c r="AK7" s="796"/>
      <c r="AL7" s="795">
        <f>AJ7+AL35</f>
        <v>12.5</v>
      </c>
      <c r="AM7" s="796"/>
      <c r="AN7" s="795">
        <f>AL7+AN37</f>
        <v>12.5</v>
      </c>
      <c r="AO7" s="796"/>
      <c r="AP7" s="795">
        <f>AN7+AP39</f>
        <v>12.5</v>
      </c>
      <c r="AQ7" s="799"/>
    </row>
    <row r="8" spans="1:46" s="77" customFormat="1" ht="27" customHeight="1">
      <c r="A8" s="603"/>
      <c r="B8" s="144">
        <v>1300</v>
      </c>
      <c r="C8" s="145"/>
      <c r="D8" s="146">
        <f>B8-$P$1</f>
        <v>0</v>
      </c>
      <c r="E8" s="147"/>
      <c r="F8" s="210">
        <f>IF((H5)&lt;=$X$1,$P$1,$P$1+MROUND(ROUNDDOWN((H5-$X$1)*$I$1,-1),50))</f>
        <v>1300</v>
      </c>
      <c r="G8" s="211"/>
      <c r="H8" s="606"/>
      <c r="I8" s="607"/>
      <c r="J8" s="601"/>
      <c r="K8" s="601"/>
      <c r="L8" s="610"/>
      <c r="M8" s="611"/>
      <c r="N8" s="610"/>
      <c r="O8" s="611"/>
      <c r="P8" s="610"/>
      <c r="Q8" s="611"/>
      <c r="R8" s="610"/>
      <c r="S8" s="611"/>
      <c r="T8" s="610"/>
      <c r="U8" s="611"/>
      <c r="V8" s="610"/>
      <c r="W8" s="611"/>
      <c r="X8" s="610"/>
      <c r="Y8" s="611"/>
      <c r="Z8" s="584"/>
      <c r="AA8" s="620"/>
      <c r="AB8" s="738"/>
      <c r="AC8" s="585"/>
      <c r="AD8" s="584"/>
      <c r="AE8" s="585"/>
      <c r="AF8" s="584"/>
      <c r="AG8" s="588"/>
      <c r="AH8" s="802"/>
      <c r="AI8" s="798"/>
      <c r="AJ8" s="797"/>
      <c r="AK8" s="798"/>
      <c r="AL8" s="797"/>
      <c r="AM8" s="798"/>
      <c r="AN8" s="797"/>
      <c r="AO8" s="798"/>
      <c r="AP8" s="797"/>
      <c r="AQ8" s="800"/>
    </row>
    <row r="9" spans="1:46" s="77" customFormat="1" ht="27" customHeight="1">
      <c r="A9" s="602" t="s">
        <v>110</v>
      </c>
      <c r="B9" s="140"/>
      <c r="C9" s="141">
        <f>MROUND(ROUNDDOWN(B10*0.8,-1),50)</f>
        <v>1050</v>
      </c>
      <c r="D9" s="142"/>
      <c r="E9" s="143">
        <f>C9-$S$1</f>
        <v>0</v>
      </c>
      <c r="F9" s="184"/>
      <c r="G9" s="165">
        <f>MROUND(ROUNDDOWN(F10*0.8,-1),50)</f>
        <v>1050</v>
      </c>
      <c r="H9" s="184"/>
      <c r="I9" s="165">
        <f>MROUND(ROUNDDOWN(H10*0.8,-1),50)</f>
        <v>1050</v>
      </c>
      <c r="J9" s="604" t="s">
        <v>189</v>
      </c>
      <c r="K9" s="605"/>
      <c r="L9" s="601">
        <v>1.2</v>
      </c>
      <c r="M9" s="601"/>
      <c r="N9" s="625">
        <f>L9+N11</f>
        <v>1.7</v>
      </c>
      <c r="O9" s="630"/>
      <c r="P9" s="625">
        <f>N9+P13</f>
        <v>3.0999999999999996</v>
      </c>
      <c r="Q9" s="630"/>
      <c r="R9" s="625">
        <f>P9+R15</f>
        <v>4.0999999999999996</v>
      </c>
      <c r="S9" s="630"/>
      <c r="T9" s="625">
        <f>R9+T17</f>
        <v>4.6999999999999993</v>
      </c>
      <c r="U9" s="630"/>
      <c r="V9" s="625">
        <f>T9+V19</f>
        <v>5.6</v>
      </c>
      <c r="W9" s="630"/>
      <c r="X9" s="625">
        <f>V9+X21</f>
        <v>6.8999999999999995</v>
      </c>
      <c r="Y9" s="630"/>
      <c r="Z9" s="578">
        <f>X9+Z23</f>
        <v>8.3999999999999986</v>
      </c>
      <c r="AA9" s="635"/>
      <c r="AB9" s="808">
        <f>Z9+AB25</f>
        <v>9.0999999999999979</v>
      </c>
      <c r="AC9" s="589"/>
      <c r="AD9" s="578">
        <f>AB9+AD27</f>
        <v>10.099999999999998</v>
      </c>
      <c r="AE9" s="589"/>
      <c r="AF9" s="578">
        <f>AD9+AF29</f>
        <v>11.599999999999998</v>
      </c>
      <c r="AG9" s="579"/>
      <c r="AH9" s="785">
        <f>AF9+AH31</f>
        <v>11.599999999999998</v>
      </c>
      <c r="AI9" s="786"/>
      <c r="AJ9" s="789">
        <f>AH9+AJ33</f>
        <v>11.599999999999998</v>
      </c>
      <c r="AK9" s="786"/>
      <c r="AL9" s="789">
        <f>AJ9+AL35</f>
        <v>11.599999999999998</v>
      </c>
      <c r="AM9" s="786"/>
      <c r="AN9" s="789">
        <f>AL9+AN37</f>
        <v>11.599999999999998</v>
      </c>
      <c r="AO9" s="786"/>
      <c r="AP9" s="789">
        <f>AN9+AP39</f>
        <v>11.599999999999998</v>
      </c>
      <c r="AQ9" s="791"/>
    </row>
    <row r="10" spans="1:46" s="77" customFormat="1" ht="27" customHeight="1">
      <c r="A10" s="603"/>
      <c r="B10" s="144">
        <v>1300</v>
      </c>
      <c r="C10" s="145"/>
      <c r="D10" s="146">
        <f>B10-$P$1</f>
        <v>0</v>
      </c>
      <c r="E10" s="147"/>
      <c r="F10" s="210">
        <f>IF((J5)&lt;=$X$1,$P$1,$P$1+MROUND(ROUNDDOWN((J5-$X$1)*$I$1,-1),50))</f>
        <v>1300</v>
      </c>
      <c r="G10" s="211"/>
      <c r="H10" s="210">
        <f>IF((J7)&lt;=$X$1,$P$1,$P$1+MROUND(ROUNDDOWN((J7-$X$1)*$I$1,-1),50))</f>
        <v>1300</v>
      </c>
      <c r="I10" s="211"/>
      <c r="J10" s="606"/>
      <c r="K10" s="607"/>
      <c r="L10" s="601"/>
      <c r="M10" s="601"/>
      <c r="N10" s="627"/>
      <c r="O10" s="632"/>
      <c r="P10" s="627"/>
      <c r="Q10" s="632"/>
      <c r="R10" s="627"/>
      <c r="S10" s="632"/>
      <c r="T10" s="627"/>
      <c r="U10" s="632"/>
      <c r="V10" s="627"/>
      <c r="W10" s="632"/>
      <c r="X10" s="627"/>
      <c r="Y10" s="632"/>
      <c r="Z10" s="580"/>
      <c r="AA10" s="636"/>
      <c r="AB10" s="809"/>
      <c r="AC10" s="590"/>
      <c r="AD10" s="580"/>
      <c r="AE10" s="590"/>
      <c r="AF10" s="580"/>
      <c r="AG10" s="581"/>
      <c r="AH10" s="787"/>
      <c r="AI10" s="788"/>
      <c r="AJ10" s="790"/>
      <c r="AK10" s="788"/>
      <c r="AL10" s="790"/>
      <c r="AM10" s="788"/>
      <c r="AN10" s="790"/>
      <c r="AO10" s="788"/>
      <c r="AP10" s="790"/>
      <c r="AQ10" s="792"/>
    </row>
    <row r="11" spans="1:46" s="77" customFormat="1" ht="27" customHeight="1">
      <c r="A11" s="602" t="s">
        <v>111</v>
      </c>
      <c r="B11" s="140"/>
      <c r="C11" s="141">
        <f>MROUND(ROUNDDOWN(B12*0.8,-1),50)</f>
        <v>1050</v>
      </c>
      <c r="D11" s="142"/>
      <c r="E11" s="143">
        <f>C11-$S$1</f>
        <v>0</v>
      </c>
      <c r="F11" s="184"/>
      <c r="G11" s="165">
        <f>MROUND(ROUNDDOWN(F12*0.8,-1),50)</f>
        <v>1050</v>
      </c>
      <c r="H11" s="184"/>
      <c r="I11" s="165">
        <f>MROUND(ROUNDDOWN(H12*0.8,-1),50)</f>
        <v>1050</v>
      </c>
      <c r="J11" s="184"/>
      <c r="K11" s="165">
        <f>MROUND(ROUNDDOWN(J12*0.8,-1),50)</f>
        <v>1050</v>
      </c>
      <c r="L11" s="624" t="s">
        <v>190</v>
      </c>
      <c r="M11" s="605"/>
      <c r="N11" s="601">
        <v>0.5</v>
      </c>
      <c r="O11" s="601"/>
      <c r="P11" s="608">
        <f>N11+P13</f>
        <v>1.9</v>
      </c>
      <c r="Q11" s="609"/>
      <c r="R11" s="608">
        <f>P11+R15</f>
        <v>2.9</v>
      </c>
      <c r="S11" s="609"/>
      <c r="T11" s="608">
        <f>R11+T17</f>
        <v>3.5</v>
      </c>
      <c r="U11" s="609"/>
      <c r="V11" s="608">
        <f>T11+V19</f>
        <v>4.4000000000000004</v>
      </c>
      <c r="W11" s="609"/>
      <c r="X11" s="608">
        <f>V11+X21</f>
        <v>5.7</v>
      </c>
      <c r="Y11" s="609"/>
      <c r="Z11" s="608">
        <f>X11+Z23</f>
        <v>7.2</v>
      </c>
      <c r="AA11" s="613"/>
      <c r="AB11" s="615">
        <f>Z11+AB25</f>
        <v>7.9</v>
      </c>
      <c r="AC11" s="609"/>
      <c r="AD11" s="582">
        <f>AB11+AD27</f>
        <v>8.9</v>
      </c>
      <c r="AE11" s="583"/>
      <c r="AF11" s="582">
        <f>AD11+AF29</f>
        <v>10.4</v>
      </c>
      <c r="AG11" s="587"/>
      <c r="AH11" s="801">
        <f>AF11+AH31</f>
        <v>10.4</v>
      </c>
      <c r="AI11" s="796"/>
      <c r="AJ11" s="795">
        <f>AH11+AJ33</f>
        <v>10.4</v>
      </c>
      <c r="AK11" s="796"/>
      <c r="AL11" s="795">
        <f>AJ11+AL35</f>
        <v>10.4</v>
      </c>
      <c r="AM11" s="796"/>
      <c r="AN11" s="795">
        <f>AL11+AN37</f>
        <v>10.4</v>
      </c>
      <c r="AO11" s="796"/>
      <c r="AP11" s="795">
        <f>AN11+AP39</f>
        <v>10.4</v>
      </c>
      <c r="AQ11" s="799"/>
    </row>
    <row r="12" spans="1:46" s="77" customFormat="1" ht="27" customHeight="1">
      <c r="A12" s="603"/>
      <c r="B12" s="144">
        <v>1300</v>
      </c>
      <c r="C12" s="145"/>
      <c r="D12" s="146">
        <f>B12-$P$1</f>
        <v>0</v>
      </c>
      <c r="E12" s="147"/>
      <c r="F12" s="210">
        <f>IF((L5)&lt;=$X$1,$P$1,$P$1+MROUND(ROUNDDOWN((L5-$X$1)*$I$1,-1),50))</f>
        <v>1300</v>
      </c>
      <c r="G12" s="211"/>
      <c r="H12" s="210">
        <f>IF((L7)&lt;=$X$1,$P$1,$P$1+MROUND(ROUNDDOWN((L7-$X$1)*$I$1,-1),50))</f>
        <v>1300</v>
      </c>
      <c r="I12" s="211"/>
      <c r="J12" s="210">
        <f>IF((L9)&lt;=$X$1,$P$1,$P$1+MROUND(ROUNDDOWN((L9-$X$1)*$I$1,-1),50))</f>
        <v>1300</v>
      </c>
      <c r="K12" s="211"/>
      <c r="L12" s="606"/>
      <c r="M12" s="607"/>
      <c r="N12" s="601"/>
      <c r="O12" s="601"/>
      <c r="P12" s="610"/>
      <c r="Q12" s="611"/>
      <c r="R12" s="610"/>
      <c r="S12" s="611"/>
      <c r="T12" s="610"/>
      <c r="U12" s="611"/>
      <c r="V12" s="610"/>
      <c r="W12" s="611"/>
      <c r="X12" s="610"/>
      <c r="Y12" s="611"/>
      <c r="Z12" s="610"/>
      <c r="AA12" s="614"/>
      <c r="AB12" s="616"/>
      <c r="AC12" s="611"/>
      <c r="AD12" s="584"/>
      <c r="AE12" s="585"/>
      <c r="AF12" s="584"/>
      <c r="AG12" s="588"/>
      <c r="AH12" s="802"/>
      <c r="AI12" s="798"/>
      <c r="AJ12" s="797"/>
      <c r="AK12" s="798"/>
      <c r="AL12" s="797"/>
      <c r="AM12" s="798"/>
      <c r="AN12" s="797"/>
      <c r="AO12" s="798"/>
      <c r="AP12" s="797"/>
      <c r="AQ12" s="800"/>
    </row>
    <row r="13" spans="1:46" s="77" customFormat="1" ht="27" customHeight="1">
      <c r="A13" s="602" t="s">
        <v>112</v>
      </c>
      <c r="B13" s="140"/>
      <c r="C13" s="141">
        <f>MROUND(ROUNDDOWN(B14*0.8,-1),50)</f>
        <v>1050</v>
      </c>
      <c r="D13" s="142"/>
      <c r="E13" s="143">
        <f>C13-$S$1</f>
        <v>0</v>
      </c>
      <c r="F13" s="184"/>
      <c r="G13" s="165">
        <f>MROUND(ROUNDDOWN(F14*0.8,-1),50)</f>
        <v>1050</v>
      </c>
      <c r="H13" s="184"/>
      <c r="I13" s="165">
        <f>MROUND(ROUNDDOWN(H14*0.8,-1),50)</f>
        <v>1050</v>
      </c>
      <c r="J13" s="184"/>
      <c r="K13" s="165">
        <f>MROUND(ROUNDDOWN(J14*0.8,-1),50)</f>
        <v>1050</v>
      </c>
      <c r="L13" s="184"/>
      <c r="M13" s="165">
        <f>MROUND(ROUNDDOWN(L14*0.8,-1),50)</f>
        <v>1050</v>
      </c>
      <c r="N13" s="604" t="s">
        <v>191</v>
      </c>
      <c r="O13" s="605"/>
      <c r="P13" s="601">
        <v>1.4</v>
      </c>
      <c r="Q13" s="601"/>
      <c r="R13" s="625">
        <f>P13+R15</f>
        <v>2.4</v>
      </c>
      <c r="S13" s="630"/>
      <c r="T13" s="625">
        <f>R13+T17</f>
        <v>3</v>
      </c>
      <c r="U13" s="630"/>
      <c r="V13" s="625">
        <f>T13+V19</f>
        <v>3.9</v>
      </c>
      <c r="W13" s="630"/>
      <c r="X13" s="625">
        <f>V13+X21</f>
        <v>5.2</v>
      </c>
      <c r="Y13" s="630"/>
      <c r="Z13" s="625">
        <f>X13+Z23</f>
        <v>6.7</v>
      </c>
      <c r="AA13" s="626"/>
      <c r="AB13" s="629">
        <f>Z13+AB25</f>
        <v>7.4</v>
      </c>
      <c r="AC13" s="630"/>
      <c r="AD13" s="578">
        <f>AB13+AD27</f>
        <v>8.4</v>
      </c>
      <c r="AE13" s="589"/>
      <c r="AF13" s="578">
        <f>AD13+AF29</f>
        <v>9.9</v>
      </c>
      <c r="AG13" s="579"/>
      <c r="AH13" s="785">
        <f>AF13+AH31</f>
        <v>9.9</v>
      </c>
      <c r="AI13" s="786"/>
      <c r="AJ13" s="789">
        <f>AH13+AJ33</f>
        <v>9.9</v>
      </c>
      <c r="AK13" s="786"/>
      <c r="AL13" s="789">
        <f>AJ13+AL35</f>
        <v>9.9</v>
      </c>
      <c r="AM13" s="786"/>
      <c r="AN13" s="789">
        <f>AL13+AN37</f>
        <v>9.9</v>
      </c>
      <c r="AO13" s="786"/>
      <c r="AP13" s="789">
        <f>AN13+AP39</f>
        <v>9.9</v>
      </c>
      <c r="AQ13" s="791"/>
    </row>
    <row r="14" spans="1:46" s="77" customFormat="1" ht="27" customHeight="1">
      <c r="A14" s="603"/>
      <c r="B14" s="144">
        <v>1300</v>
      </c>
      <c r="C14" s="145"/>
      <c r="D14" s="146">
        <f>B14-$P$1</f>
        <v>0</v>
      </c>
      <c r="E14" s="147"/>
      <c r="F14" s="210">
        <f>IF((N5)&lt;=$X$1,$P$1,$P$1+MROUND(ROUNDDOWN((N5-$X$1)*$I$1,-1),50))</f>
        <v>1300</v>
      </c>
      <c r="G14" s="211"/>
      <c r="H14" s="210">
        <f>IF((N7)&lt;=$X$1,$P$1,$P$1+MROUND(ROUNDDOWN((N7-$X$1)*$I$1,-1),50))</f>
        <v>1300</v>
      </c>
      <c r="I14" s="211"/>
      <c r="J14" s="210">
        <f>IF((N9)&lt;=$X$1,$P$1,$P$1+MROUND(ROUNDDOWN((N9-$X$1)*$I$1,-1),50))</f>
        <v>1300</v>
      </c>
      <c r="K14" s="211"/>
      <c r="L14" s="210">
        <f>IF((N11)&lt;=$X$1,$P$1,$P$1+MROUND(ROUNDDOWN((N11-$X$1)*$I$1,-1),50))</f>
        <v>1300</v>
      </c>
      <c r="M14" s="211"/>
      <c r="N14" s="606"/>
      <c r="O14" s="607"/>
      <c r="P14" s="601"/>
      <c r="Q14" s="601"/>
      <c r="R14" s="627"/>
      <c r="S14" s="632"/>
      <c r="T14" s="627"/>
      <c r="U14" s="632"/>
      <c r="V14" s="627"/>
      <c r="W14" s="632"/>
      <c r="X14" s="627"/>
      <c r="Y14" s="632"/>
      <c r="Z14" s="627"/>
      <c r="AA14" s="628"/>
      <c r="AB14" s="631"/>
      <c r="AC14" s="632"/>
      <c r="AD14" s="580"/>
      <c r="AE14" s="590"/>
      <c r="AF14" s="580"/>
      <c r="AG14" s="581"/>
      <c r="AH14" s="787"/>
      <c r="AI14" s="788"/>
      <c r="AJ14" s="790"/>
      <c r="AK14" s="788"/>
      <c r="AL14" s="790"/>
      <c r="AM14" s="788"/>
      <c r="AN14" s="790"/>
      <c r="AO14" s="788"/>
      <c r="AP14" s="790"/>
      <c r="AQ14" s="792"/>
    </row>
    <row r="15" spans="1:46" s="77" customFormat="1" ht="27" customHeight="1">
      <c r="A15" s="623" t="s">
        <v>178</v>
      </c>
      <c r="B15" s="140"/>
      <c r="C15" s="141">
        <f>MROUND(ROUNDDOWN(B16*0.8,-1),50)</f>
        <v>1050</v>
      </c>
      <c r="D15" s="142"/>
      <c r="E15" s="143">
        <f>C15-$S$1</f>
        <v>0</v>
      </c>
      <c r="F15" s="184"/>
      <c r="G15" s="165">
        <f>MROUND(ROUNDDOWN(F16*0.8,-1),50)</f>
        <v>1050</v>
      </c>
      <c r="H15" s="184"/>
      <c r="I15" s="165">
        <f>MROUND(ROUNDDOWN(H16*0.8,-1),50)</f>
        <v>1050</v>
      </c>
      <c r="J15" s="184"/>
      <c r="K15" s="165">
        <f>MROUND(ROUNDDOWN(J16*0.8,-1),50)</f>
        <v>1050</v>
      </c>
      <c r="L15" s="184"/>
      <c r="M15" s="165">
        <f>MROUND(ROUNDDOWN(L16*0.8,-1),50)</f>
        <v>1050</v>
      </c>
      <c r="N15" s="184"/>
      <c r="O15" s="165">
        <f>MROUND(ROUNDDOWN(N16*0.8,-1),50)</f>
        <v>1050</v>
      </c>
      <c r="P15" s="624" t="s">
        <v>192</v>
      </c>
      <c r="Q15" s="605"/>
      <c r="R15" s="672">
        <v>1</v>
      </c>
      <c r="S15" s="672"/>
      <c r="T15" s="608">
        <f>R15+T17</f>
        <v>1.6</v>
      </c>
      <c r="U15" s="609"/>
      <c r="V15" s="608">
        <f>T15+V19</f>
        <v>2.5</v>
      </c>
      <c r="W15" s="609"/>
      <c r="X15" s="608">
        <f>V15+X21</f>
        <v>3.8</v>
      </c>
      <c r="Y15" s="609"/>
      <c r="Z15" s="608">
        <f>X15+Z23</f>
        <v>5.3</v>
      </c>
      <c r="AA15" s="613"/>
      <c r="AB15" s="615">
        <f>Z15+AB25</f>
        <v>6</v>
      </c>
      <c r="AC15" s="609"/>
      <c r="AD15" s="608">
        <f>AB15+AD27</f>
        <v>7</v>
      </c>
      <c r="AE15" s="609"/>
      <c r="AF15" s="582">
        <f>AD15+AF29</f>
        <v>8.5</v>
      </c>
      <c r="AG15" s="587"/>
      <c r="AH15" s="801">
        <f>AF15+AH31</f>
        <v>8.5</v>
      </c>
      <c r="AI15" s="796"/>
      <c r="AJ15" s="795">
        <f>AH15+AJ33</f>
        <v>8.5</v>
      </c>
      <c r="AK15" s="796"/>
      <c r="AL15" s="795">
        <f>AJ15+AL35</f>
        <v>8.5</v>
      </c>
      <c r="AM15" s="796"/>
      <c r="AN15" s="795">
        <f>AL15+AN37</f>
        <v>8.5</v>
      </c>
      <c r="AO15" s="796"/>
      <c r="AP15" s="795">
        <f>AN15+AP39</f>
        <v>8.5</v>
      </c>
      <c r="AQ15" s="799"/>
    </row>
    <row r="16" spans="1:46" s="77" customFormat="1" ht="27" customHeight="1">
      <c r="A16" s="603"/>
      <c r="B16" s="144">
        <v>1300</v>
      </c>
      <c r="C16" s="145"/>
      <c r="D16" s="146">
        <f>B16-$P$1</f>
        <v>0</v>
      </c>
      <c r="E16" s="147"/>
      <c r="F16" s="210">
        <f>IF((P5)&lt;=$X$1,$P$1,$P$1+MROUND(ROUNDDOWN((P5-$X$1)*$I$1,-1),50))</f>
        <v>1300</v>
      </c>
      <c r="G16" s="211"/>
      <c r="H16" s="210">
        <f>IF((P7)&lt;=$X$1,$P$1,$P$1+MROUND(ROUNDDOWN((P7-$X$1)*$I$1,-1),50))</f>
        <v>1300</v>
      </c>
      <c r="I16" s="211"/>
      <c r="J16" s="210">
        <f>IF((P9)&lt;=$X$1,$P$1,$P$1+MROUND(ROUNDDOWN((P9-$X$1)*$I$1,-1),50))</f>
        <v>1300</v>
      </c>
      <c r="K16" s="211"/>
      <c r="L16" s="210">
        <f>IF((P11)&lt;=$X$1,$P$1,$P$1+MROUND(ROUNDDOWN((P11-$X$1)*$I$1,-1),50))</f>
        <v>1300</v>
      </c>
      <c r="M16" s="211"/>
      <c r="N16" s="210">
        <f>IF((P13)&lt;=$X$1,$P$1,$P$1+MROUND(ROUNDDOWN((P13-$X$1)*$I$1,-1),50))</f>
        <v>1300</v>
      </c>
      <c r="O16" s="211"/>
      <c r="P16" s="606"/>
      <c r="Q16" s="607"/>
      <c r="R16" s="601"/>
      <c r="S16" s="601"/>
      <c r="T16" s="610"/>
      <c r="U16" s="611"/>
      <c r="V16" s="610"/>
      <c r="W16" s="611"/>
      <c r="X16" s="610"/>
      <c r="Y16" s="611"/>
      <c r="Z16" s="610"/>
      <c r="AA16" s="614"/>
      <c r="AB16" s="616"/>
      <c r="AC16" s="611"/>
      <c r="AD16" s="610"/>
      <c r="AE16" s="611"/>
      <c r="AF16" s="584"/>
      <c r="AG16" s="588"/>
      <c r="AH16" s="802"/>
      <c r="AI16" s="798"/>
      <c r="AJ16" s="797"/>
      <c r="AK16" s="798"/>
      <c r="AL16" s="797"/>
      <c r="AM16" s="798"/>
      <c r="AN16" s="797"/>
      <c r="AO16" s="798"/>
      <c r="AP16" s="797"/>
      <c r="AQ16" s="800"/>
    </row>
    <row r="17" spans="1:43" s="77" customFormat="1" ht="27" customHeight="1">
      <c r="A17" s="602" t="s">
        <v>113</v>
      </c>
      <c r="B17" s="140"/>
      <c r="C17" s="141">
        <f>MROUND(ROUNDDOWN(B18*0.8,-1),50)</f>
        <v>1050</v>
      </c>
      <c r="D17" s="142"/>
      <c r="E17" s="143">
        <f>C17-$S$1</f>
        <v>0</v>
      </c>
      <c r="F17" s="184"/>
      <c r="G17" s="165">
        <f>MROUND(ROUNDDOWN(F18*0.8,-1),50)</f>
        <v>1050</v>
      </c>
      <c r="H17" s="184"/>
      <c r="I17" s="165">
        <f>MROUND(ROUNDDOWN(H18*0.8,-1),50)</f>
        <v>1050</v>
      </c>
      <c r="J17" s="184"/>
      <c r="K17" s="165">
        <f>MROUND(ROUNDDOWN(J18*0.8,-1),50)</f>
        <v>1050</v>
      </c>
      <c r="L17" s="184"/>
      <c r="M17" s="165">
        <f>MROUND(ROUNDDOWN(L18*0.8,-1),50)</f>
        <v>1050</v>
      </c>
      <c r="N17" s="184"/>
      <c r="O17" s="165">
        <f>MROUND(ROUNDDOWN(N18*0.8,-1),50)</f>
        <v>1050</v>
      </c>
      <c r="P17" s="184"/>
      <c r="Q17" s="165">
        <f>MROUND(ROUNDDOWN(P18*0.8,-1),50)</f>
        <v>1050</v>
      </c>
      <c r="R17" s="624" t="s">
        <v>179</v>
      </c>
      <c r="S17" s="605"/>
      <c r="T17" s="601">
        <v>0.6</v>
      </c>
      <c r="U17" s="637"/>
      <c r="V17" s="625">
        <f>T17+V19</f>
        <v>1.5</v>
      </c>
      <c r="W17" s="630"/>
      <c r="X17" s="625">
        <f>V17+X21</f>
        <v>2.8</v>
      </c>
      <c r="Y17" s="630"/>
      <c r="Z17" s="625">
        <f>X17+Z23</f>
        <v>4.3</v>
      </c>
      <c r="AA17" s="626"/>
      <c r="AB17" s="629">
        <f>Z17+AB25</f>
        <v>5</v>
      </c>
      <c r="AC17" s="630"/>
      <c r="AD17" s="625">
        <f>AB17+AD27</f>
        <v>6</v>
      </c>
      <c r="AE17" s="630"/>
      <c r="AF17" s="625">
        <f>AD17+AF29</f>
        <v>7.5</v>
      </c>
      <c r="AG17" s="633"/>
      <c r="AH17" s="785">
        <f>AF17+AH31</f>
        <v>7.5</v>
      </c>
      <c r="AI17" s="786"/>
      <c r="AJ17" s="789">
        <f>AH17+AJ33</f>
        <v>7.5</v>
      </c>
      <c r="AK17" s="786"/>
      <c r="AL17" s="789">
        <f>AJ17+AL35</f>
        <v>7.5</v>
      </c>
      <c r="AM17" s="786"/>
      <c r="AN17" s="789">
        <f>AL17+AN37</f>
        <v>7.5</v>
      </c>
      <c r="AO17" s="786"/>
      <c r="AP17" s="789">
        <f>AN17+AP39</f>
        <v>7.5</v>
      </c>
      <c r="AQ17" s="791"/>
    </row>
    <row r="18" spans="1:43" s="77" customFormat="1" ht="27" customHeight="1">
      <c r="A18" s="603"/>
      <c r="B18" s="144">
        <v>1300</v>
      </c>
      <c r="C18" s="145"/>
      <c r="D18" s="146">
        <f>B18-$P$1</f>
        <v>0</v>
      </c>
      <c r="E18" s="147"/>
      <c r="F18" s="210">
        <f>IF((R5)&lt;=$X$1,$P$1,$P$1+MROUND(ROUNDDOWN((R5-$X$1)*$I$1,-1),50))</f>
        <v>1300</v>
      </c>
      <c r="G18" s="211"/>
      <c r="H18" s="210">
        <f>IF((R7)&lt;=$X$1,$P$1,$P$1+MROUND(ROUNDDOWN((R7-$X$1)*$I$1,-1),50))</f>
        <v>1300</v>
      </c>
      <c r="I18" s="211"/>
      <c r="J18" s="210">
        <f>IF((R9)&lt;=$X$1,$P$1,$P$1+MROUND(ROUNDDOWN((R9-$X$1)*$I$1,-1),50))</f>
        <v>1300</v>
      </c>
      <c r="K18" s="211"/>
      <c r="L18" s="210">
        <f>IF((R11)&lt;=$X$1,$P$1,$P$1+MROUND(ROUNDDOWN((R11-$X$1)*$I$1,-1),50))</f>
        <v>1300</v>
      </c>
      <c r="M18" s="211"/>
      <c r="N18" s="210">
        <f>IF((R13)&lt;=$X$1,$P$1,$P$1+MROUND(ROUNDDOWN((R13-$X$1)*$I$1,-1),50))</f>
        <v>1300</v>
      </c>
      <c r="O18" s="211"/>
      <c r="P18" s="210">
        <f>IF((R15)&lt;=$X$1,$P$1,$P$1+MROUND(ROUNDDOWN((R15-$X$1)*$I$1,-1),50))</f>
        <v>1300</v>
      </c>
      <c r="Q18" s="211"/>
      <c r="R18" s="606"/>
      <c r="S18" s="607"/>
      <c r="T18" s="601"/>
      <c r="U18" s="637"/>
      <c r="V18" s="627"/>
      <c r="W18" s="632"/>
      <c r="X18" s="627"/>
      <c r="Y18" s="632"/>
      <c r="Z18" s="627"/>
      <c r="AA18" s="628"/>
      <c r="AB18" s="631"/>
      <c r="AC18" s="632"/>
      <c r="AD18" s="627"/>
      <c r="AE18" s="632"/>
      <c r="AF18" s="627"/>
      <c r="AG18" s="634"/>
      <c r="AH18" s="787"/>
      <c r="AI18" s="788"/>
      <c r="AJ18" s="790"/>
      <c r="AK18" s="788"/>
      <c r="AL18" s="790"/>
      <c r="AM18" s="788"/>
      <c r="AN18" s="790"/>
      <c r="AO18" s="788"/>
      <c r="AP18" s="790"/>
      <c r="AQ18" s="792"/>
    </row>
    <row r="19" spans="1:43" s="77" customFormat="1" ht="27" customHeight="1">
      <c r="A19" s="602" t="s">
        <v>114</v>
      </c>
      <c r="B19" s="140"/>
      <c r="C19" s="141">
        <f>MROUND(ROUNDDOWN(B20*0.8,-1),50)</f>
        <v>1050</v>
      </c>
      <c r="D19" s="142"/>
      <c r="E19" s="143">
        <f>C19-$S$1</f>
        <v>0</v>
      </c>
      <c r="F19" s="184"/>
      <c r="G19" s="165">
        <f>MROUND(ROUNDDOWN(F20*0.8,-1),50)</f>
        <v>1050</v>
      </c>
      <c r="H19" s="184"/>
      <c r="I19" s="165">
        <f>MROUND(ROUNDDOWN(H20*0.8,-1),50)</f>
        <v>1050</v>
      </c>
      <c r="J19" s="184"/>
      <c r="K19" s="165">
        <f>MROUND(ROUNDDOWN(J20*0.8,-1),50)</f>
        <v>1050</v>
      </c>
      <c r="L19" s="184"/>
      <c r="M19" s="165">
        <f>MROUND(ROUNDDOWN(L20*0.8,-1),50)</f>
        <v>1050</v>
      </c>
      <c r="N19" s="184"/>
      <c r="O19" s="165">
        <f>MROUND(ROUNDDOWN(N20*0.8,-1),50)</f>
        <v>1050</v>
      </c>
      <c r="P19" s="184"/>
      <c r="Q19" s="165">
        <f>MROUND(ROUNDDOWN(P20*0.8,-1),50)</f>
        <v>1050</v>
      </c>
      <c r="R19" s="199"/>
      <c r="S19" s="214">
        <f t="shared" ref="S19:AG33" si="5">ROUND(R20*0.8,-1)</f>
        <v>1040</v>
      </c>
      <c r="T19" s="624" t="s">
        <v>180</v>
      </c>
      <c r="U19" s="605"/>
      <c r="V19" s="672">
        <v>0.9</v>
      </c>
      <c r="W19" s="672"/>
      <c r="X19" s="608">
        <f>V19+X21</f>
        <v>2.2000000000000002</v>
      </c>
      <c r="Y19" s="609"/>
      <c r="Z19" s="608">
        <f>X19+Z23</f>
        <v>3.7</v>
      </c>
      <c r="AA19" s="613"/>
      <c r="AB19" s="615">
        <f>Z19+AB25</f>
        <v>4.4000000000000004</v>
      </c>
      <c r="AC19" s="609"/>
      <c r="AD19" s="608">
        <f>AB19+AD27</f>
        <v>5.4</v>
      </c>
      <c r="AE19" s="609"/>
      <c r="AF19" s="608">
        <f>AD19+AF29</f>
        <v>6.9</v>
      </c>
      <c r="AG19" s="617"/>
      <c r="AH19" s="801">
        <f>AF19+AH31</f>
        <v>6.9</v>
      </c>
      <c r="AI19" s="796"/>
      <c r="AJ19" s="795">
        <f>AH19+AJ33</f>
        <v>6.9</v>
      </c>
      <c r="AK19" s="796"/>
      <c r="AL19" s="795">
        <f>AJ19+AL35</f>
        <v>6.9</v>
      </c>
      <c r="AM19" s="796"/>
      <c r="AN19" s="795">
        <f>AL19+AN37</f>
        <v>6.9</v>
      </c>
      <c r="AO19" s="796"/>
      <c r="AP19" s="795">
        <f>AN19+AP39</f>
        <v>6.9</v>
      </c>
      <c r="AQ19" s="799"/>
    </row>
    <row r="20" spans="1:43" s="77" customFormat="1" ht="27" customHeight="1">
      <c r="A20" s="603"/>
      <c r="B20" s="144">
        <v>1300</v>
      </c>
      <c r="C20" s="145"/>
      <c r="D20" s="146">
        <f>B20-$P$1</f>
        <v>0</v>
      </c>
      <c r="E20" s="147"/>
      <c r="F20" s="210">
        <f>IF((T5)&lt;=$X$1,$P$1,$P$1+MROUND(ROUNDDOWN((T5-$X$1)*$I$1,-1),50))</f>
        <v>1300</v>
      </c>
      <c r="G20" s="211"/>
      <c r="H20" s="210">
        <f>IF((T7)&lt;=$X$1,$P$1,$P$1+MROUND(ROUNDDOWN((T7-$X$1)*$I$1,-1),50))</f>
        <v>1300</v>
      </c>
      <c r="I20" s="211"/>
      <c r="J20" s="210">
        <f>IF((T9)&lt;=$X$1,$P$1,$P$1+MROUND(ROUNDDOWN((T9-$X$1)*$I$1,-1),50))</f>
        <v>1300</v>
      </c>
      <c r="K20" s="211"/>
      <c r="L20" s="210">
        <f>IF((T11)&lt;=$X$1,$P$1,$P$1+MROUND(ROUNDDOWN((T11-$X$1)*$I$1,-1),50))</f>
        <v>1300</v>
      </c>
      <c r="M20" s="211"/>
      <c r="N20" s="210">
        <f>IF((T13)&lt;=$X$1,$P$1,$P$1+MROUND(ROUNDDOWN((T13-$X$1)*$I$1,-1),50))</f>
        <v>1300</v>
      </c>
      <c r="O20" s="211"/>
      <c r="P20" s="210">
        <f>IF((T15)&lt;=$X$1,$P$1,$P$1+MROUND(ROUNDDOWN((T15-$X$1)*$I$1,-1),50))</f>
        <v>1300</v>
      </c>
      <c r="Q20" s="211"/>
      <c r="R20" s="208">
        <f>IF((T17)&lt;=8,P1,P1+ROUND(INT(((T17-8)*I1)),-1))</f>
        <v>1300</v>
      </c>
      <c r="S20" s="209"/>
      <c r="T20" s="606"/>
      <c r="U20" s="607"/>
      <c r="V20" s="601"/>
      <c r="W20" s="601"/>
      <c r="X20" s="610"/>
      <c r="Y20" s="611"/>
      <c r="Z20" s="610"/>
      <c r="AA20" s="614"/>
      <c r="AB20" s="616"/>
      <c r="AC20" s="611"/>
      <c r="AD20" s="610"/>
      <c r="AE20" s="611"/>
      <c r="AF20" s="610"/>
      <c r="AG20" s="618"/>
      <c r="AH20" s="802"/>
      <c r="AI20" s="798"/>
      <c r="AJ20" s="797"/>
      <c r="AK20" s="798"/>
      <c r="AL20" s="797"/>
      <c r="AM20" s="798"/>
      <c r="AN20" s="797"/>
      <c r="AO20" s="798"/>
      <c r="AP20" s="797"/>
      <c r="AQ20" s="800"/>
    </row>
    <row r="21" spans="1:43" s="77" customFormat="1" ht="27" customHeight="1">
      <c r="A21" s="602" t="s">
        <v>115</v>
      </c>
      <c r="B21" s="140"/>
      <c r="C21" s="141">
        <f>MROUND(ROUNDDOWN(B22*0.8,-1),50)</f>
        <v>1050</v>
      </c>
      <c r="D21" s="142"/>
      <c r="E21" s="143">
        <f>C21-$S$1</f>
        <v>0</v>
      </c>
      <c r="F21" s="184"/>
      <c r="G21" s="165">
        <f>MROUND(ROUNDDOWN(F22*0.8,-1),50)</f>
        <v>1050</v>
      </c>
      <c r="H21" s="184"/>
      <c r="I21" s="165">
        <f>MROUND(ROUNDDOWN(H22*0.8,-1),50)</f>
        <v>1050</v>
      </c>
      <c r="J21" s="184"/>
      <c r="K21" s="165">
        <f>MROUND(ROUNDDOWN(J22*0.8,-1),50)</f>
        <v>1050</v>
      </c>
      <c r="L21" s="184"/>
      <c r="M21" s="165">
        <f>MROUND(ROUNDDOWN(L22*0.8,-1),50)</f>
        <v>1050</v>
      </c>
      <c r="N21" s="184"/>
      <c r="O21" s="165">
        <f>MROUND(ROUNDDOWN(N22*0.8,-1),50)</f>
        <v>1050</v>
      </c>
      <c r="P21" s="184"/>
      <c r="Q21" s="165">
        <f>MROUND(ROUNDDOWN(P22*0.8,-1),50)</f>
        <v>1050</v>
      </c>
      <c r="R21" s="184"/>
      <c r="S21" s="188">
        <f t="shared" ref="S21:AG35" si="6">ROUND(R22*0.8,-1)</f>
        <v>1040</v>
      </c>
      <c r="T21" s="184"/>
      <c r="U21" s="188">
        <f t="shared" si="5"/>
        <v>1040</v>
      </c>
      <c r="V21" s="681" t="s">
        <v>181</v>
      </c>
      <c r="W21" s="678"/>
      <c r="X21" s="601">
        <v>1.3</v>
      </c>
      <c r="Y21" s="637"/>
      <c r="Z21" s="625">
        <f>X21+Z23</f>
        <v>2.8</v>
      </c>
      <c r="AA21" s="626"/>
      <c r="AB21" s="629">
        <f>Z21+AB25</f>
        <v>3.5</v>
      </c>
      <c r="AC21" s="630"/>
      <c r="AD21" s="625">
        <f>AB21+AD27</f>
        <v>4.5</v>
      </c>
      <c r="AE21" s="630"/>
      <c r="AF21" s="625">
        <f>AD21+AF29</f>
        <v>6</v>
      </c>
      <c r="AG21" s="633"/>
      <c r="AH21" s="785">
        <f>AF21+AH31</f>
        <v>6</v>
      </c>
      <c r="AI21" s="786"/>
      <c r="AJ21" s="789">
        <f>AH21+AJ33</f>
        <v>6</v>
      </c>
      <c r="AK21" s="786"/>
      <c r="AL21" s="789">
        <f>AJ21+AL35</f>
        <v>6</v>
      </c>
      <c r="AM21" s="786"/>
      <c r="AN21" s="789">
        <f>AL21+AN37</f>
        <v>6</v>
      </c>
      <c r="AO21" s="786"/>
      <c r="AP21" s="789">
        <f>AN21+AP39</f>
        <v>6</v>
      </c>
      <c r="AQ21" s="791"/>
    </row>
    <row r="22" spans="1:43" s="77" customFormat="1" ht="27" customHeight="1">
      <c r="A22" s="603"/>
      <c r="B22" s="144">
        <v>1300</v>
      </c>
      <c r="C22" s="145"/>
      <c r="D22" s="146">
        <f>B22-$P$1</f>
        <v>0</v>
      </c>
      <c r="E22" s="147"/>
      <c r="F22" s="210">
        <f>IF((V5)&lt;=$X$1,$P$1,$P$1+MROUND(ROUNDDOWN((V5-$X$1)*$I$1,-1),50))</f>
        <v>1300</v>
      </c>
      <c r="G22" s="211"/>
      <c r="H22" s="210">
        <f>IF((V7)&lt;=$X$1,$P$1,$P$1+MROUND(ROUNDDOWN((V7-$X$1)*$I$1,-1),50))</f>
        <v>1300</v>
      </c>
      <c r="I22" s="211"/>
      <c r="J22" s="210">
        <f>IF((V9)&lt;=$X$1,$P$1,$P$1+MROUND(ROUNDDOWN((V9-$X$1)*$I$1,-1),50))</f>
        <v>1300</v>
      </c>
      <c r="K22" s="211"/>
      <c r="L22" s="210">
        <f>IF((V11)&lt;=$X$1,$P$1,$P$1+MROUND(ROUNDDOWN((V11-$X$1)*$I$1,-1),50))</f>
        <v>1300</v>
      </c>
      <c r="M22" s="211"/>
      <c r="N22" s="210">
        <f>IF((V13)&lt;=$X$1,$P$1,$P$1+MROUND(ROUNDDOWN((V13-$X$1)*$I$1,-1),50))</f>
        <v>1300</v>
      </c>
      <c r="O22" s="211"/>
      <c r="P22" s="210">
        <f>IF((V15)&lt;=$X$1,$P$1,$P$1+MROUND(ROUNDDOWN((V15-$X$1)*$I$1,-1),50))</f>
        <v>1300</v>
      </c>
      <c r="Q22" s="211"/>
      <c r="R22" s="189">
        <f>IF((V17)&lt;=8,P1,P1+ROUND(INT(((V17-8)*I1)),-1))</f>
        <v>1300</v>
      </c>
      <c r="S22" s="190"/>
      <c r="T22" s="189">
        <f>IF((V19)&lt;=8,P1,P1+ROUND(INT(((V19-8)*I1)),-1))</f>
        <v>1300</v>
      </c>
      <c r="U22" s="190"/>
      <c r="V22" s="679"/>
      <c r="W22" s="680"/>
      <c r="X22" s="601"/>
      <c r="Y22" s="637"/>
      <c r="Z22" s="627"/>
      <c r="AA22" s="628"/>
      <c r="AB22" s="631"/>
      <c r="AC22" s="632"/>
      <c r="AD22" s="627"/>
      <c r="AE22" s="632"/>
      <c r="AF22" s="627"/>
      <c r="AG22" s="634"/>
      <c r="AH22" s="787"/>
      <c r="AI22" s="788"/>
      <c r="AJ22" s="790"/>
      <c r="AK22" s="788"/>
      <c r="AL22" s="790"/>
      <c r="AM22" s="788"/>
      <c r="AN22" s="790"/>
      <c r="AO22" s="788"/>
      <c r="AP22" s="790"/>
      <c r="AQ22" s="792"/>
    </row>
    <row r="23" spans="1:43" s="77" customFormat="1" ht="27" customHeight="1">
      <c r="A23" s="602" t="s">
        <v>116</v>
      </c>
      <c r="B23" s="140"/>
      <c r="C23" s="141">
        <f>MROUND(ROUNDDOWN(B24*0.8,-1),50)</f>
        <v>1050</v>
      </c>
      <c r="D23" s="142"/>
      <c r="E23" s="143">
        <f>C23-$S$1</f>
        <v>0</v>
      </c>
      <c r="F23" s="184"/>
      <c r="G23" s="165">
        <f>MROUND(ROUNDDOWN(F24*0.8,-1),50)</f>
        <v>1100</v>
      </c>
      <c r="H23" s="184"/>
      <c r="I23" s="165">
        <f>MROUND(ROUNDDOWN(H24*0.8,-1),50)</f>
        <v>1050</v>
      </c>
      <c r="J23" s="184"/>
      <c r="K23" s="165">
        <f>MROUND(ROUNDDOWN(J24*0.8,-1),50)</f>
        <v>1050</v>
      </c>
      <c r="L23" s="184"/>
      <c r="M23" s="165">
        <f>MROUND(ROUNDDOWN(L24*0.8,-1),50)</f>
        <v>1050</v>
      </c>
      <c r="N23" s="184"/>
      <c r="O23" s="165">
        <f>MROUND(ROUNDDOWN(N24*0.8,-1),50)</f>
        <v>1050</v>
      </c>
      <c r="P23" s="184"/>
      <c r="Q23" s="165">
        <f>MROUND(ROUNDDOWN(P24*0.8,-1),50)</f>
        <v>1050</v>
      </c>
      <c r="R23" s="184"/>
      <c r="S23" s="188">
        <f t="shared" ref="S23:AG37" si="7">ROUND(R24*0.8,-1)</f>
        <v>1040</v>
      </c>
      <c r="T23" s="184"/>
      <c r="U23" s="188">
        <f t="shared" si="6"/>
        <v>1040</v>
      </c>
      <c r="V23" s="184"/>
      <c r="W23" s="188">
        <f t="shared" si="5"/>
        <v>1040</v>
      </c>
      <c r="X23" s="604" t="s">
        <v>182</v>
      </c>
      <c r="Y23" s="605"/>
      <c r="Z23" s="601">
        <v>1.5</v>
      </c>
      <c r="AA23" s="637"/>
      <c r="AB23" s="615">
        <f>Z23+AB25</f>
        <v>2.2000000000000002</v>
      </c>
      <c r="AC23" s="609"/>
      <c r="AD23" s="608">
        <f>AB23+AD27</f>
        <v>3.2</v>
      </c>
      <c r="AE23" s="609"/>
      <c r="AF23" s="608">
        <f>AD23+AF29</f>
        <v>4.7</v>
      </c>
      <c r="AG23" s="617"/>
      <c r="AH23" s="801">
        <f>AF23+AH31</f>
        <v>4.7</v>
      </c>
      <c r="AI23" s="796"/>
      <c r="AJ23" s="795">
        <f>AH23+AJ33</f>
        <v>4.7</v>
      </c>
      <c r="AK23" s="796"/>
      <c r="AL23" s="795">
        <f>AJ23+AL35</f>
        <v>4.7</v>
      </c>
      <c r="AM23" s="796"/>
      <c r="AN23" s="795">
        <f>AL23+AN37</f>
        <v>4.7</v>
      </c>
      <c r="AO23" s="796"/>
      <c r="AP23" s="795">
        <f>AN23+AP39</f>
        <v>4.7</v>
      </c>
      <c r="AQ23" s="799"/>
    </row>
    <row r="24" spans="1:43" s="77" customFormat="1" ht="27" customHeight="1">
      <c r="A24" s="603"/>
      <c r="B24" s="144">
        <v>1300</v>
      </c>
      <c r="C24" s="145"/>
      <c r="D24" s="146">
        <f>B24-$P$1</f>
        <v>0</v>
      </c>
      <c r="E24" s="147"/>
      <c r="F24" s="210">
        <f>IF((X5)&lt;=$X$1,$P$1,$P$1+MROUND(ROUNDDOWN((X5-$X$1)*$I$1,-1),50))</f>
        <v>1400</v>
      </c>
      <c r="G24" s="211"/>
      <c r="H24" s="210">
        <f>IF((X7)&lt;=$X$1,$P$1,$P$1+MROUND(ROUNDDOWN((X7-$X$1)*$I$1,-1),50))</f>
        <v>1300</v>
      </c>
      <c r="I24" s="211"/>
      <c r="J24" s="210">
        <f>IF((X9)&lt;=$X$1,$P$1,$P$1+MROUND(ROUNDDOWN((X9-$X$1)*$I$1,-1),50))</f>
        <v>1300</v>
      </c>
      <c r="K24" s="211"/>
      <c r="L24" s="210">
        <f>IF((X11)&lt;=$X$1,$P$1,$P$1+MROUND(ROUNDDOWN((X11-$X$1)*$I$1,-1),50))</f>
        <v>1300</v>
      </c>
      <c r="M24" s="211"/>
      <c r="N24" s="210">
        <f>IF((X13)&lt;=$X$1,$P$1,$P$1+MROUND(ROUNDDOWN((X13-$X$1)*$I$1,-1),50))</f>
        <v>1300</v>
      </c>
      <c r="O24" s="211"/>
      <c r="P24" s="210">
        <f>IF((X15)&lt;=$X$1,$P$1,$P$1+MROUND(ROUNDDOWN((X15-$X$1)*$I$1,-1),50))</f>
        <v>1300</v>
      </c>
      <c r="Q24" s="211"/>
      <c r="R24" s="189">
        <f>IF((X17)&lt;=8,P1,P1+ROUND(INT(((X17-8)*I1)),-1))</f>
        <v>1300</v>
      </c>
      <c r="S24" s="190"/>
      <c r="T24" s="189">
        <f>IF((X19)&lt;=8,P1,P1+ROUND(INT(((X19-8)*I1)),-1))</f>
        <v>1300</v>
      </c>
      <c r="U24" s="190"/>
      <c r="V24" s="189">
        <f>IF((X21)&lt;=8,P1,P1+ROUND(INT(((X21-8)*I1)),-1))</f>
        <v>1300</v>
      </c>
      <c r="W24" s="190"/>
      <c r="X24" s="606"/>
      <c r="Y24" s="607"/>
      <c r="Z24" s="601"/>
      <c r="AA24" s="637"/>
      <c r="AB24" s="616"/>
      <c r="AC24" s="611"/>
      <c r="AD24" s="610"/>
      <c r="AE24" s="611"/>
      <c r="AF24" s="610"/>
      <c r="AG24" s="618"/>
      <c r="AH24" s="802"/>
      <c r="AI24" s="798"/>
      <c r="AJ24" s="797"/>
      <c r="AK24" s="798"/>
      <c r="AL24" s="797"/>
      <c r="AM24" s="798"/>
      <c r="AN24" s="797"/>
      <c r="AO24" s="798"/>
      <c r="AP24" s="797"/>
      <c r="AQ24" s="800"/>
    </row>
    <row r="25" spans="1:43" s="77" customFormat="1" ht="27" customHeight="1">
      <c r="A25" s="602" t="s">
        <v>117</v>
      </c>
      <c r="B25" s="140"/>
      <c r="C25" s="141">
        <f>MROUND(ROUNDDOWN(B26*0.8,-1),50)</f>
        <v>1050</v>
      </c>
      <c r="D25" s="142"/>
      <c r="E25" s="143">
        <f>C25-$S$1</f>
        <v>0</v>
      </c>
      <c r="F25" s="184"/>
      <c r="G25" s="165">
        <f>MROUND(ROUNDDOWN(F26*0.8,-1),50)</f>
        <v>1300</v>
      </c>
      <c r="H25" s="184"/>
      <c r="I25" s="165">
        <f>MROUND(ROUNDDOWN(H26*0.8,-1),50)</f>
        <v>1150</v>
      </c>
      <c r="J25" s="184"/>
      <c r="K25" s="165">
        <f>MROUND(ROUNDDOWN(J26*0.8,-1),50)</f>
        <v>1100</v>
      </c>
      <c r="L25" s="184"/>
      <c r="M25" s="165">
        <f>MROUND(ROUNDDOWN(L26*0.8,-1),50)</f>
        <v>1050</v>
      </c>
      <c r="N25" s="184"/>
      <c r="O25" s="165">
        <f>MROUND(ROUNDDOWN(N26*0.8,-1),50)</f>
        <v>1050</v>
      </c>
      <c r="P25" s="184"/>
      <c r="Q25" s="165">
        <f>MROUND(ROUNDDOWN(P26*0.8,-1),50)</f>
        <v>1050</v>
      </c>
      <c r="R25" s="184"/>
      <c r="S25" s="188">
        <f t="shared" ref="S25:AG39" si="8">ROUND(R26*0.8,-1)</f>
        <v>1040</v>
      </c>
      <c r="T25" s="184"/>
      <c r="U25" s="188">
        <f t="shared" si="7"/>
        <v>1040</v>
      </c>
      <c r="V25" s="184"/>
      <c r="W25" s="188">
        <f t="shared" si="6"/>
        <v>1040</v>
      </c>
      <c r="X25" s="184"/>
      <c r="Y25" s="188">
        <f t="shared" si="5"/>
        <v>1040</v>
      </c>
      <c r="Z25" s="681" t="s">
        <v>183</v>
      </c>
      <c r="AA25" s="803"/>
      <c r="AB25" s="642">
        <v>0.7</v>
      </c>
      <c r="AC25" s="601"/>
      <c r="AD25" s="625">
        <f>AB25+AD27</f>
        <v>1.7</v>
      </c>
      <c r="AE25" s="630"/>
      <c r="AF25" s="625">
        <f>AD25+AF29</f>
        <v>3.2</v>
      </c>
      <c r="AG25" s="633"/>
      <c r="AH25" s="785">
        <f>AF25+AH31</f>
        <v>3.2</v>
      </c>
      <c r="AI25" s="786"/>
      <c r="AJ25" s="789">
        <f>AH25+AJ33</f>
        <v>3.2</v>
      </c>
      <c r="AK25" s="786"/>
      <c r="AL25" s="789">
        <f>AJ25+AL35</f>
        <v>3.2</v>
      </c>
      <c r="AM25" s="786"/>
      <c r="AN25" s="789">
        <f>AL25+AN37</f>
        <v>3.2</v>
      </c>
      <c r="AO25" s="786"/>
      <c r="AP25" s="789">
        <f>AN25+AP39</f>
        <v>3.2</v>
      </c>
      <c r="AQ25" s="791"/>
    </row>
    <row r="26" spans="1:43" s="77" customFormat="1" ht="27" customHeight="1" thickBot="1">
      <c r="A26" s="638"/>
      <c r="B26" s="282">
        <v>1300</v>
      </c>
      <c r="C26" s="283"/>
      <c r="D26" s="215">
        <f>B26-$P$1</f>
        <v>0</v>
      </c>
      <c r="E26" s="216"/>
      <c r="F26" s="210">
        <f>IF((Z5)&lt;=$X$1,$P$1,$P$1+MROUND(ROUNDDOWN((Z5-$X$1)*$I$1,-1),50))</f>
        <v>1600</v>
      </c>
      <c r="G26" s="296"/>
      <c r="H26" s="210">
        <f>IF((Z7)&lt;=$X$1,$P$1,$P$1+MROUND(ROUNDDOWN((Z7-$X$1)*$I$1,-1),50))</f>
        <v>1450</v>
      </c>
      <c r="I26" s="296"/>
      <c r="J26" s="210">
        <f>IF((Z9)&lt;=$X$1,$P$1,$P$1+MROUND(ROUNDDOWN((Z9-$X$1)*$I$1,-1),50))</f>
        <v>1350</v>
      </c>
      <c r="K26" s="296"/>
      <c r="L26" s="210">
        <f>IF((Z11)&lt;=$X$1,$P$1,$P$1+MROUND(ROUNDDOWN((Z11-$X$1)*$I$1,-1),50))</f>
        <v>1300</v>
      </c>
      <c r="M26" s="296"/>
      <c r="N26" s="210">
        <f>IF((Z13)&lt;=$X$1,$P$1,$P$1+MROUND(ROUNDDOWN((Z13-$X$1)*$I$1,-1),50))</f>
        <v>1300</v>
      </c>
      <c r="O26" s="296"/>
      <c r="P26" s="210">
        <f>IF((Z15)&lt;=$X$1,$P$1,$P$1+MROUND(ROUNDDOWN((Z15-$X$1)*$I$1,-1),50))</f>
        <v>1300</v>
      </c>
      <c r="Q26" s="296"/>
      <c r="R26" s="189">
        <f>IF((Z17)&lt;=8,P1,P1+ROUND(INT(((Z17-8)*I1)),-1))</f>
        <v>1300</v>
      </c>
      <c r="S26" s="218"/>
      <c r="T26" s="189">
        <f>IF((Z19)&lt;=8,P1,P1+ROUND(INT(((Z19-8)*I1)),-1))</f>
        <v>1300</v>
      </c>
      <c r="U26" s="218"/>
      <c r="V26" s="189">
        <f>IF((Z21)&lt;=8,P1,P1+ROUND(INT(((Z21-8)*I1)),-1))</f>
        <v>1300</v>
      </c>
      <c r="W26" s="218"/>
      <c r="X26" s="189">
        <f>IF((Z23)&lt;=8,P1,P1+ROUND(INT(((Z23-8)*I1)),-1))</f>
        <v>1300</v>
      </c>
      <c r="Y26" s="218"/>
      <c r="Z26" s="804"/>
      <c r="AA26" s="805"/>
      <c r="AB26" s="643"/>
      <c r="AC26" s="644"/>
      <c r="AD26" s="686"/>
      <c r="AE26" s="685"/>
      <c r="AF26" s="686"/>
      <c r="AG26" s="646"/>
      <c r="AH26" s="787"/>
      <c r="AI26" s="788"/>
      <c r="AJ26" s="790"/>
      <c r="AK26" s="788"/>
      <c r="AL26" s="790"/>
      <c r="AM26" s="788"/>
      <c r="AN26" s="790"/>
      <c r="AO26" s="788"/>
      <c r="AP26" s="790"/>
      <c r="AQ26" s="792"/>
    </row>
    <row r="27" spans="1:43" s="77" customFormat="1" ht="27" customHeight="1">
      <c r="A27" s="653" t="s">
        <v>118</v>
      </c>
      <c r="B27" s="284"/>
      <c r="C27" s="285">
        <f>MROUND(ROUNDDOWN(B28*0.8,-1),50)</f>
        <v>2150</v>
      </c>
      <c r="D27" s="286"/>
      <c r="E27" s="287">
        <f>C27-$S$1</f>
        <v>1100</v>
      </c>
      <c r="F27" s="329"/>
      <c r="G27" s="285">
        <f>MROUND(ROUNDDOWN(F28*0.8,-1),50)</f>
        <v>1350</v>
      </c>
      <c r="H27" s="329"/>
      <c r="I27" s="285">
        <f>MROUND(ROUNDDOWN(H28*0.8,-1),50)</f>
        <v>1250</v>
      </c>
      <c r="J27" s="329"/>
      <c r="K27" s="285">
        <f>MROUND(ROUNDDOWN(J28*0.8,-1),50)</f>
        <v>1100</v>
      </c>
      <c r="L27" s="288"/>
      <c r="M27" s="285">
        <f>MROUND(ROUNDDOWN(L28*0.8,-1),50)</f>
        <v>1050</v>
      </c>
      <c r="N27" s="288"/>
      <c r="O27" s="297">
        <f>MROUND(ROUNDDOWN(N28*0.8,-1),50)</f>
        <v>1050</v>
      </c>
      <c r="P27" s="288"/>
      <c r="Q27" s="297">
        <f>MROUND(ROUNDDOWN(P28*0.8,-1),50)</f>
        <v>1050</v>
      </c>
      <c r="R27" s="288"/>
      <c r="S27" s="290">
        <f t="shared" ref="S27:AG41" si="9">ROUND(R28*0.8,-1)</f>
        <v>1040</v>
      </c>
      <c r="T27" s="288"/>
      <c r="U27" s="290">
        <f t="shared" si="8"/>
        <v>1040</v>
      </c>
      <c r="V27" s="288"/>
      <c r="W27" s="290">
        <f t="shared" si="7"/>
        <v>1040</v>
      </c>
      <c r="X27" s="288"/>
      <c r="Y27" s="290">
        <f t="shared" si="6"/>
        <v>1040</v>
      </c>
      <c r="Z27" s="288"/>
      <c r="AA27" s="291">
        <f t="shared" si="5"/>
        <v>1040</v>
      </c>
      <c r="AB27" s="654" t="s">
        <v>184</v>
      </c>
      <c r="AC27" s="655"/>
      <c r="AD27" s="687">
        <v>1</v>
      </c>
      <c r="AE27" s="665"/>
      <c r="AF27" s="690">
        <f>AD27+AF29</f>
        <v>2.5</v>
      </c>
      <c r="AG27" s="691"/>
      <c r="AH27" s="801">
        <f>AF27+AH31</f>
        <v>2.5</v>
      </c>
      <c r="AI27" s="796"/>
      <c r="AJ27" s="795">
        <f>AH27+AJ33</f>
        <v>2.5</v>
      </c>
      <c r="AK27" s="796"/>
      <c r="AL27" s="795">
        <f>AJ27+AL35</f>
        <v>2.5</v>
      </c>
      <c r="AM27" s="796"/>
      <c r="AN27" s="795">
        <f>AL27+AN37</f>
        <v>2.5</v>
      </c>
      <c r="AO27" s="796"/>
      <c r="AP27" s="795">
        <f>AN27+AP39</f>
        <v>2.5</v>
      </c>
      <c r="AQ27" s="799"/>
    </row>
    <row r="28" spans="1:43" s="77" customFormat="1" ht="27" customHeight="1">
      <c r="A28" s="603"/>
      <c r="B28" s="144">
        <f>$P$1+MROUND(ROUNDDOWN(AB4*$I$1,-1),50)</f>
        <v>2700</v>
      </c>
      <c r="C28" s="145"/>
      <c r="D28" s="146">
        <f>B28-$P$1</f>
        <v>1400</v>
      </c>
      <c r="E28" s="147"/>
      <c r="F28" s="149">
        <f>IF((AB5)&lt;=$X$1,$P$1,$P$1+MROUND(ROUNDDOWN((AB5-$X$1)*$I$1,-1),50))</f>
        <v>1700</v>
      </c>
      <c r="G28" s="150"/>
      <c r="H28" s="149">
        <f>IF((AB7)&lt;=$X$1,$P$1,$P$1+MROUND(ROUNDDOWN((AB7-$X$1)*$I$1,-1),50))</f>
        <v>1550</v>
      </c>
      <c r="I28" s="150"/>
      <c r="J28" s="149">
        <f>IF((AB9)&lt;=$X$1,$P$1,$P$1+MROUND(ROUNDDOWN((AB9-$X$1)*$I$1,-1),50))</f>
        <v>1400</v>
      </c>
      <c r="K28" s="150"/>
      <c r="L28" s="149">
        <f>IF((AB11)&lt;=$X$1,$P$1,$P$1+MROUND(ROUNDDOWN((AB11-$X$1)*$I$1,-1),50))</f>
        <v>1300</v>
      </c>
      <c r="M28" s="211"/>
      <c r="N28" s="210">
        <f>IF((AB13)&lt;=$X$1,$P$1,$P$1+MROUND(ROUNDDOWN((AB13-$X$1)*$I$1,-1),50))</f>
        <v>1300</v>
      </c>
      <c r="O28" s="211"/>
      <c r="P28" s="210">
        <f>IF((AB15)&lt;=$X$1,$P$1,$P$1+MROUND(ROUNDDOWN((AB15-$X$1)*$I$1,-1),50))</f>
        <v>1300</v>
      </c>
      <c r="Q28" s="211"/>
      <c r="R28" s="189">
        <f>IF((AB17)&lt;=8,P1,P1+ROUND(INT(((AB17-8)*I1)),-1))</f>
        <v>1300</v>
      </c>
      <c r="S28" s="190"/>
      <c r="T28" s="189">
        <f>IF((AB19)&lt;=8,P1,P1+ROUND(INT(((AB19-8)*I1)),-1))</f>
        <v>1300</v>
      </c>
      <c r="U28" s="190"/>
      <c r="V28" s="189">
        <f>IF((AB21)&lt;=8,P1,P1+ROUND(INT(((AB21-8)*I1)),-1))</f>
        <v>1300</v>
      </c>
      <c r="W28" s="190"/>
      <c r="X28" s="189">
        <f>IF((AB23)&lt;=8,P1,P1+ROUND(INT(((AB23-8)*I1)),-1))</f>
        <v>1300</v>
      </c>
      <c r="Y28" s="190"/>
      <c r="Z28" s="189">
        <f>IF((AB25)&lt;=8,P1,P1+ROUND(INT(((AB25-8)*I1)),-1))</f>
        <v>1300</v>
      </c>
      <c r="AA28" s="220"/>
      <c r="AB28" s="656"/>
      <c r="AC28" s="607"/>
      <c r="AD28" s="601"/>
      <c r="AE28" s="637"/>
      <c r="AF28" s="610"/>
      <c r="AG28" s="618"/>
      <c r="AH28" s="802"/>
      <c r="AI28" s="798"/>
      <c r="AJ28" s="797"/>
      <c r="AK28" s="798"/>
      <c r="AL28" s="797"/>
      <c r="AM28" s="798"/>
      <c r="AN28" s="797"/>
      <c r="AO28" s="798"/>
      <c r="AP28" s="797"/>
      <c r="AQ28" s="800"/>
    </row>
    <row r="29" spans="1:43" s="77" customFormat="1" ht="27" customHeight="1">
      <c r="A29" s="602" t="s">
        <v>119</v>
      </c>
      <c r="B29" s="140"/>
      <c r="C29" s="141">
        <f>MROUND(ROUNDDOWN(B30*0.8,-1),50)</f>
        <v>2250</v>
      </c>
      <c r="D29" s="142"/>
      <c r="E29" s="143">
        <f>C29-$S$1</f>
        <v>1200</v>
      </c>
      <c r="F29" s="148"/>
      <c r="G29" s="141">
        <f>MROUND(ROUNDDOWN(F30*0.8,-1),50)</f>
        <v>1450</v>
      </c>
      <c r="H29" s="148"/>
      <c r="I29" s="141">
        <f>MROUND(ROUNDDOWN(H30*0.8,-1),50)</f>
        <v>1300</v>
      </c>
      <c r="J29" s="148"/>
      <c r="K29" s="141">
        <f>MROUND(ROUNDDOWN(J30*0.8,-1),50)</f>
        <v>1250</v>
      </c>
      <c r="L29" s="148"/>
      <c r="M29" s="141">
        <f>MROUND(ROUNDDOWN(L30*0.8,-1),50)</f>
        <v>1100</v>
      </c>
      <c r="N29" s="148"/>
      <c r="O29" s="141">
        <f>MROUND(ROUNDDOWN(N30*0.8,-1),50)</f>
        <v>1100</v>
      </c>
      <c r="P29" s="184"/>
      <c r="Q29" s="165">
        <f>MROUND(ROUNDDOWN(P30*0.8,-1),50)</f>
        <v>1050</v>
      </c>
      <c r="R29" s="184"/>
      <c r="S29" s="188">
        <f t="shared" ref="S29:AE41" si="10">ROUND(R30*0.8,-1)</f>
        <v>1040</v>
      </c>
      <c r="T29" s="184"/>
      <c r="U29" s="188">
        <f t="shared" si="9"/>
        <v>1040</v>
      </c>
      <c r="V29" s="184"/>
      <c r="W29" s="188">
        <f t="shared" si="8"/>
        <v>1040</v>
      </c>
      <c r="X29" s="184"/>
      <c r="Y29" s="188">
        <f t="shared" si="7"/>
        <v>1040</v>
      </c>
      <c r="Z29" s="184"/>
      <c r="AA29" s="219">
        <f t="shared" si="6"/>
        <v>1040</v>
      </c>
      <c r="AB29" s="330"/>
      <c r="AC29" s="214">
        <f t="shared" si="5"/>
        <v>1040</v>
      </c>
      <c r="AD29" s="604" t="s">
        <v>185</v>
      </c>
      <c r="AE29" s="605"/>
      <c r="AF29" s="672">
        <v>1.5</v>
      </c>
      <c r="AG29" s="784"/>
      <c r="AH29" s="785">
        <f>AF29+AH31</f>
        <v>1.5</v>
      </c>
      <c r="AI29" s="786"/>
      <c r="AJ29" s="789">
        <f>AH29+AJ33</f>
        <v>1.5</v>
      </c>
      <c r="AK29" s="786"/>
      <c r="AL29" s="789">
        <f>AJ29+AL35</f>
        <v>1.5</v>
      </c>
      <c r="AM29" s="786"/>
      <c r="AN29" s="789">
        <f>AL29+AN37</f>
        <v>1.5</v>
      </c>
      <c r="AO29" s="786"/>
      <c r="AP29" s="789">
        <f>AN29+AP39</f>
        <v>1.5</v>
      </c>
      <c r="AQ29" s="791"/>
    </row>
    <row r="30" spans="1:43" s="77" customFormat="1" ht="27" customHeight="1">
      <c r="A30" s="603"/>
      <c r="B30" s="144">
        <f>$P$1+MROUND(ROUNDDOWN(AD4*$I$1,-1),50)</f>
        <v>2800</v>
      </c>
      <c r="C30" s="145"/>
      <c r="D30" s="146">
        <f>B30-$P$1</f>
        <v>1500</v>
      </c>
      <c r="E30" s="147"/>
      <c r="F30" s="149">
        <f>IF((AD5)&lt;=$X$1,$P$1,$P$1+MROUND(ROUNDDOWN((AD5-$X$1)*$I$1,-1),50))</f>
        <v>1800</v>
      </c>
      <c r="G30" s="150"/>
      <c r="H30" s="149">
        <f>IF((AD7)&lt;=$X$1,$P$1,$P$1+MROUND(ROUNDDOWN((AD7-$X$1)*$I$1,-1),50))</f>
        <v>1650</v>
      </c>
      <c r="I30" s="150"/>
      <c r="J30" s="149">
        <f>IF((AD9)&lt;=$X$1,$P$1,$P$1+MROUND(ROUNDDOWN((AD9-$X$1)*$I$1,-1),50))</f>
        <v>1550</v>
      </c>
      <c r="K30" s="150"/>
      <c r="L30" s="149">
        <f>IF((AD11)&lt;=$X$1,$P$1,$P$1+MROUND(ROUNDDOWN((AD11-$X$1)*$I$1,-1),50))</f>
        <v>1400</v>
      </c>
      <c r="M30" s="150"/>
      <c r="N30" s="149">
        <f>IF((AD13)&lt;=$X$1,$P$1,$P$1+MROUND(ROUNDDOWN((AD13-$X$1)*$I$1,-1),50))</f>
        <v>1350</v>
      </c>
      <c r="O30" s="150"/>
      <c r="P30" s="210">
        <f>IF((AD15)&lt;=$X$1,$P$1,$P$1+MROUND(ROUNDDOWN((AD15-$X$1)*$I$1,-1),50))</f>
        <v>1300</v>
      </c>
      <c r="Q30" s="211"/>
      <c r="R30" s="189">
        <f>IF((AD17)&lt;=8,P1,P1+ROUND(INT(((AD17-8)*I1)),-1))</f>
        <v>1300</v>
      </c>
      <c r="S30" s="190"/>
      <c r="T30" s="189">
        <f>IF((AD19)&lt;=8,P1,P1+ROUND(INT(((AD19-8)*I1)),-1))</f>
        <v>1300</v>
      </c>
      <c r="U30" s="190"/>
      <c r="V30" s="189">
        <f>IF((AD21)&lt;=8,P1,P1+ROUND(INT(((AD21-8)*I1)),-1))</f>
        <v>1300</v>
      </c>
      <c r="W30" s="190"/>
      <c r="X30" s="189">
        <f>IF((AD23)&lt;=8,P1,P1+ROUND(INT(((AD23-8)*I1)),-1))</f>
        <v>1300</v>
      </c>
      <c r="Y30" s="190"/>
      <c r="Z30" s="189">
        <f>IF((AD25)&lt;=8,P1,P1+ROUND(INT(((AD25-8)*I1)),-1))</f>
        <v>1300</v>
      </c>
      <c r="AA30" s="220"/>
      <c r="AB30" s="299">
        <f>IF((AD27)&lt;=8,P1,P1+ROUND(INT(((AD27-8)*I1)),-1))</f>
        <v>1300</v>
      </c>
      <c r="AC30" s="209"/>
      <c r="AD30" s="606"/>
      <c r="AE30" s="607"/>
      <c r="AF30" s="601"/>
      <c r="AG30" s="659"/>
      <c r="AH30" s="787"/>
      <c r="AI30" s="788"/>
      <c r="AJ30" s="790"/>
      <c r="AK30" s="788"/>
      <c r="AL30" s="790"/>
      <c r="AM30" s="788"/>
      <c r="AN30" s="790"/>
      <c r="AO30" s="788"/>
      <c r="AP30" s="790"/>
      <c r="AQ30" s="792"/>
    </row>
    <row r="31" spans="1:43" s="77" customFormat="1" ht="27" customHeight="1">
      <c r="A31" s="602" t="s">
        <v>120</v>
      </c>
      <c r="B31" s="140"/>
      <c r="C31" s="141">
        <f>MROUND(ROUNDDOWN(B32*0.8,-1),50)</f>
        <v>2350</v>
      </c>
      <c r="D31" s="142"/>
      <c r="E31" s="143">
        <f>C31-$S$1</f>
        <v>1300</v>
      </c>
      <c r="F31" s="148"/>
      <c r="G31" s="141">
        <f>MROUND(ROUNDDOWN(F32*0.8,-1),50)</f>
        <v>1550</v>
      </c>
      <c r="H31" s="148"/>
      <c r="I31" s="141">
        <f>MROUND(ROUNDDOWN(H32*0.8,-1),50)</f>
        <v>1450</v>
      </c>
      <c r="J31" s="148"/>
      <c r="K31" s="141">
        <f>MROUND(ROUNDDOWN(J32*0.8,-1),50)</f>
        <v>1350</v>
      </c>
      <c r="L31" s="148"/>
      <c r="M31" s="141">
        <f>MROUND(ROUNDDOWN(L32*0.8,-1),50)</f>
        <v>1250</v>
      </c>
      <c r="N31" s="148"/>
      <c r="O31" s="141">
        <f>MROUND(ROUNDDOWN(N32*0.8,-1),50)</f>
        <v>1200</v>
      </c>
      <c r="P31" s="148"/>
      <c r="Q31" s="141">
        <f>MROUND(ROUNDDOWN(P32*0.8,-1),50)</f>
        <v>1100</v>
      </c>
      <c r="R31" s="184"/>
      <c r="S31" s="188">
        <f t="shared" ref="S31:AC41" si="11">ROUND(R32*0.8,-1)</f>
        <v>1040</v>
      </c>
      <c r="T31" s="184"/>
      <c r="U31" s="188">
        <f t="shared" si="10"/>
        <v>1040</v>
      </c>
      <c r="V31" s="184"/>
      <c r="W31" s="188">
        <f t="shared" si="9"/>
        <v>1040</v>
      </c>
      <c r="X31" s="184"/>
      <c r="Y31" s="188">
        <f t="shared" si="8"/>
        <v>1040</v>
      </c>
      <c r="Z31" s="184"/>
      <c r="AA31" s="219">
        <f t="shared" si="7"/>
        <v>1040</v>
      </c>
      <c r="AB31" s="330"/>
      <c r="AC31" s="214">
        <f t="shared" si="6"/>
        <v>1040</v>
      </c>
      <c r="AD31" s="199"/>
      <c r="AE31" s="214">
        <f t="shared" si="5"/>
        <v>1040</v>
      </c>
      <c r="AF31" s="604" t="s">
        <v>186</v>
      </c>
      <c r="AG31" s="649"/>
      <c r="AH31" s="793"/>
      <c r="AI31" s="794"/>
      <c r="AJ31" s="795">
        <f>AH31+AJ33</f>
        <v>0</v>
      </c>
      <c r="AK31" s="796"/>
      <c r="AL31" s="795">
        <f>AJ31+AL35</f>
        <v>0</v>
      </c>
      <c r="AM31" s="796"/>
      <c r="AN31" s="795">
        <f>AL31+AN37</f>
        <v>0</v>
      </c>
      <c r="AO31" s="796"/>
      <c r="AP31" s="795">
        <f>AN31+AP39</f>
        <v>0</v>
      </c>
      <c r="AQ31" s="799"/>
    </row>
    <row r="32" spans="1:43" s="77" customFormat="1" ht="27" customHeight="1" thickBot="1">
      <c r="A32" s="648"/>
      <c r="B32" s="152">
        <f>$P$1+MROUND(ROUNDDOWN(AF4*$I$1,-1),50)</f>
        <v>2950</v>
      </c>
      <c r="C32" s="153"/>
      <c r="D32" s="154">
        <f>B32-$P$1</f>
        <v>1650</v>
      </c>
      <c r="E32" s="155"/>
      <c r="F32" s="159">
        <f>IF((AF5)&lt;=$X$1,$P$1,$P$1+MROUND(ROUNDDOWN((AF5-$X$1)*$I$1,-1),50))</f>
        <v>1950</v>
      </c>
      <c r="G32" s="160"/>
      <c r="H32" s="159">
        <f>IF((AF7)&lt;=$X$1,$P$1,$P$1+MROUND(ROUNDDOWN((AF7-$X$1)*$I$1,-1),50))</f>
        <v>1800</v>
      </c>
      <c r="I32" s="160"/>
      <c r="J32" s="159">
        <f>IF((AF9)&lt;=$X$1,$P$1,$P$1+MROUND(ROUNDDOWN((AF9-$X$1)*$I$1,-1),50))</f>
        <v>1700</v>
      </c>
      <c r="K32" s="160"/>
      <c r="L32" s="159">
        <f>IF((AF11)&lt;=$X$1,$P$1,$P$1+MROUND(ROUNDDOWN((AF11-$X$1)*$I$1,-1),50))</f>
        <v>1550</v>
      </c>
      <c r="M32" s="160"/>
      <c r="N32" s="159">
        <f>IF((AF13)&lt;=$X$1,$P$1,$P$1+MROUND(ROUNDDOWN((AF13-$X$1)*$I$1,-1),50))</f>
        <v>1500</v>
      </c>
      <c r="O32" s="160"/>
      <c r="P32" s="159">
        <f>IF((AF15)&lt;=$X$1,$P$1,$P$1+MROUND(ROUNDDOWN((AF15-$X$1)*$I$1,-1),50))</f>
        <v>1350</v>
      </c>
      <c r="Q32" s="160"/>
      <c r="R32" s="195">
        <f>IF((AF17)&lt;=8,P1,P1+ROUND(INT(((AF17-8)*I1)),-1))</f>
        <v>1300</v>
      </c>
      <c r="S32" s="196"/>
      <c r="T32" s="195">
        <f>IF((AF19)&lt;=8,P1,P1+ROUND(INT(((AF19-8)*I1)),-1))</f>
        <v>1300</v>
      </c>
      <c r="U32" s="196"/>
      <c r="V32" s="195">
        <f>IF((AF21)&lt;=8,P1,P1+ROUND(INT(((AF21-8)*I1)),-1))</f>
        <v>1300</v>
      </c>
      <c r="W32" s="196"/>
      <c r="X32" s="195">
        <f>IF((AF23)&lt;=8,P1,P1+ROUND(INT(((AF23-8)*I1)),-1))</f>
        <v>1300</v>
      </c>
      <c r="Y32" s="196"/>
      <c r="Z32" s="195">
        <f>IF((AF25)&lt;=8,P1,P1+ROUND(INT(((AF25-8)*I1)),-1))</f>
        <v>1300</v>
      </c>
      <c r="AA32" s="293"/>
      <c r="AB32" s="331">
        <f>IF((AF27)&lt;=8,P1,P1+ROUND(INT(((AF27-8)*I1)),-1))</f>
        <v>1300</v>
      </c>
      <c r="AC32" s="196"/>
      <c r="AD32" s="195">
        <f>IF((AF29)&lt;=8,P1,P1+ROUND(INT(((AF29-8)*I1)),-1))</f>
        <v>1300</v>
      </c>
      <c r="AE32" s="196"/>
      <c r="AF32" s="650"/>
      <c r="AG32" s="651"/>
      <c r="AH32" s="793"/>
      <c r="AI32" s="794"/>
      <c r="AJ32" s="797"/>
      <c r="AK32" s="798"/>
      <c r="AL32" s="797"/>
      <c r="AM32" s="798"/>
      <c r="AN32" s="797"/>
      <c r="AO32" s="798"/>
      <c r="AP32" s="797"/>
      <c r="AQ32" s="800"/>
    </row>
    <row r="33" spans="1:43" s="12" customFormat="1" ht="27" hidden="1" customHeight="1">
      <c r="A33" s="497" t="str">
        <f>AH33</f>
        <v>용동</v>
      </c>
      <c r="B33" s="112"/>
      <c r="C33" s="113">
        <f>MROUND(ROUNDDOWN(B34*0.8,-1),50)</f>
        <v>2350</v>
      </c>
      <c r="D33" s="70"/>
      <c r="E33" s="71">
        <f>C33-$S$1</f>
        <v>1300</v>
      </c>
      <c r="F33" s="34"/>
      <c r="G33" s="35">
        <f t="shared" ref="G33" si="12">ROUND(F34*0.8,-1)</f>
        <v>1580</v>
      </c>
      <c r="H33" s="164"/>
      <c r="I33" s="161">
        <f>MROUND(ROUNDDOWN(H34*0.8,-1),50)</f>
        <v>1450</v>
      </c>
      <c r="J33" s="164"/>
      <c r="K33" s="161">
        <f>MROUND(ROUNDDOWN(J34*0.8,-1),50)</f>
        <v>1350</v>
      </c>
      <c r="L33" s="164"/>
      <c r="M33" s="161">
        <f>MROUND(ROUNDDOWN(L34*0.8,-1),50)</f>
        <v>1250</v>
      </c>
      <c r="N33" s="164"/>
      <c r="O33" s="161">
        <f>MROUND(ROUNDDOWN(N34*0.8,-1),50)</f>
        <v>1200</v>
      </c>
      <c r="P33" s="164"/>
      <c r="Q33" s="161">
        <f>MROUND(ROUNDDOWN(P34*0.8,-1),50)</f>
        <v>1100</v>
      </c>
      <c r="R33" s="34"/>
      <c r="S33" s="33">
        <f t="shared" ref="S33:AA41" si="13">ROUND(R34*0.8,-1)</f>
        <v>1040</v>
      </c>
      <c r="T33" s="34"/>
      <c r="U33" s="33">
        <f t="shared" si="11"/>
        <v>1040</v>
      </c>
      <c r="V33" s="34"/>
      <c r="W33" s="33">
        <f t="shared" si="10"/>
        <v>1040</v>
      </c>
      <c r="X33" s="34"/>
      <c r="Y33" s="33">
        <f t="shared" si="9"/>
        <v>1040</v>
      </c>
      <c r="Z33" s="34"/>
      <c r="AA33" s="33">
        <f t="shared" si="8"/>
        <v>1040</v>
      </c>
      <c r="AB33" s="63"/>
      <c r="AC33" s="33">
        <f t="shared" si="7"/>
        <v>1040</v>
      </c>
      <c r="AD33" s="61"/>
      <c r="AE33" s="69">
        <f t="shared" si="6"/>
        <v>1040</v>
      </c>
      <c r="AF33" s="63"/>
      <c r="AG33" s="62">
        <f t="shared" si="5"/>
        <v>1040</v>
      </c>
      <c r="AH33" s="463" t="s">
        <v>53</v>
      </c>
      <c r="AI33" s="464"/>
      <c r="AJ33" s="467"/>
      <c r="AK33" s="467"/>
      <c r="AL33" s="489">
        <f>AJ33+AL35</f>
        <v>0</v>
      </c>
      <c r="AM33" s="493"/>
      <c r="AN33" s="489">
        <f>AL33+AN37</f>
        <v>0</v>
      </c>
      <c r="AO33" s="493"/>
      <c r="AP33" s="489">
        <f>AN33+AP39</f>
        <v>0</v>
      </c>
      <c r="AQ33" s="490"/>
    </row>
    <row r="34" spans="1:43" s="12" customFormat="1" ht="27" hidden="1" customHeight="1">
      <c r="A34" s="462"/>
      <c r="B34" s="106">
        <f>$P$1+MROUND(ROUNDDOWN(AH4*$I$1,-1),50)</f>
        <v>2950</v>
      </c>
      <c r="C34" s="107"/>
      <c r="D34" s="48">
        <f>B34-$P$1</f>
        <v>1650</v>
      </c>
      <c r="E34" s="49"/>
      <c r="F34" s="27">
        <f>IF((AH5)&lt;=8,P1,P1+ROUND(INT(((AH5-8)*I1)),-1))</f>
        <v>1970</v>
      </c>
      <c r="G34" s="28"/>
      <c r="H34" s="149">
        <f>IF((AH7)&lt;=$X$1,$P$1,$P$1+MROUND(ROUNDDOWN((AH7-$X$1)*$I$1,-1),50))</f>
        <v>1800</v>
      </c>
      <c r="I34" s="150"/>
      <c r="J34" s="149">
        <f>IF((AH9)&lt;=$X$1,$P$1,$P$1+MROUND(ROUNDDOWN((AH9-$X$1)*$I$1,-1),50))</f>
        <v>1700</v>
      </c>
      <c r="K34" s="150"/>
      <c r="L34" s="149">
        <f>IF((AH11)&lt;=$X$1,$P$1,$P$1+MROUND(ROUNDDOWN((AH11-$X$1)*$I$1,-1),50))</f>
        <v>1550</v>
      </c>
      <c r="M34" s="150"/>
      <c r="N34" s="149">
        <f>IF((AH13)&lt;=$X$1,$P$1,$P$1+MROUND(ROUNDDOWN((AH13-$X$1)*$I$1,-1),50))</f>
        <v>1500</v>
      </c>
      <c r="O34" s="150"/>
      <c r="P34" s="149">
        <f>IF((AH15)&lt;=$X$1,$P$1,$P$1+MROUND(ROUNDDOWN((AH15-$X$1)*$I$1,-1),50))</f>
        <v>1350</v>
      </c>
      <c r="Q34" s="150"/>
      <c r="R34" s="30">
        <f>IF((AH17)&lt;=8,P1,P1+ROUND(INT(((AH17-8)*I1)),-1))</f>
        <v>1300</v>
      </c>
      <c r="S34" s="24"/>
      <c r="T34" s="30">
        <f>IF((AH19)&lt;=8,P1,P1+ROUND(INT(((AH19-8)*I1)),-1))</f>
        <v>1300</v>
      </c>
      <c r="U34" s="24"/>
      <c r="V34" s="30">
        <f>IF((AH21)&lt;=8,P1,P1+ROUND(INT(((AH21-8)*I1)),-1))</f>
        <v>1300</v>
      </c>
      <c r="W34" s="24"/>
      <c r="X34" s="30">
        <f>IF((AH23)&lt;=8,P1,P1+ROUND(INT(((AH23-8)*I1)),-1))</f>
        <v>1300</v>
      </c>
      <c r="Y34" s="24"/>
      <c r="Z34" s="30">
        <f>IF((AH25)&lt;=8,P1,P1+ROUND(INT(((AH25-8)*I1)),-1))</f>
        <v>1300</v>
      </c>
      <c r="AA34" s="24"/>
      <c r="AB34" s="17">
        <f>IF((AH27)&lt;=8,P1,P1+ROUND(INT(((AH27-8)*I1)),-1))</f>
        <v>1300</v>
      </c>
      <c r="AC34" s="24"/>
      <c r="AD34" s="54">
        <f>IF((AH29)&lt;=8,P1,P1+ROUND(INT(((AH29-8)*I1)),-1))</f>
        <v>1300</v>
      </c>
      <c r="AE34" s="45"/>
      <c r="AF34" s="17">
        <f>IF((AH31)&lt;=8,P1,P1+ROUND(INT(((AH31-8)*I1)),-1))</f>
        <v>1300</v>
      </c>
      <c r="AG34" s="13"/>
      <c r="AH34" s="465"/>
      <c r="AI34" s="466"/>
      <c r="AJ34" s="467"/>
      <c r="AK34" s="467"/>
      <c r="AL34" s="491"/>
      <c r="AM34" s="494"/>
      <c r="AN34" s="491"/>
      <c r="AO34" s="494"/>
      <c r="AP34" s="491"/>
      <c r="AQ34" s="492"/>
    </row>
    <row r="35" spans="1:43" s="12" customFormat="1" ht="27" hidden="1" customHeight="1">
      <c r="A35" s="461" t="str">
        <f>AJ35</f>
        <v>탄광</v>
      </c>
      <c r="B35" s="104"/>
      <c r="C35" s="105">
        <f>MROUND(ROUNDDOWN(B36*0.8,-1),50)</f>
        <v>2350</v>
      </c>
      <c r="D35" s="46"/>
      <c r="E35" s="47">
        <f>C35-$S$1</f>
        <v>1300</v>
      </c>
      <c r="F35" s="25"/>
      <c r="G35" s="26">
        <f t="shared" ref="G35:I35" si="14">ROUND(F36*0.8,-1)</f>
        <v>1580</v>
      </c>
      <c r="H35" s="25"/>
      <c r="I35" s="26">
        <f t="shared" si="14"/>
        <v>1460</v>
      </c>
      <c r="J35" s="148"/>
      <c r="K35" s="141">
        <f>MROUND(ROUNDDOWN(J36*0.8,-1),50)</f>
        <v>1350</v>
      </c>
      <c r="L35" s="148"/>
      <c r="M35" s="141">
        <f>MROUND(ROUNDDOWN(L36*0.8,-1),50)</f>
        <v>1250</v>
      </c>
      <c r="N35" s="148"/>
      <c r="O35" s="141">
        <f>MROUND(ROUNDDOWN(N36*0.8,-1),50)</f>
        <v>1200</v>
      </c>
      <c r="P35" s="148"/>
      <c r="Q35" s="141">
        <f>MROUND(ROUNDDOWN(P36*0.8,-1),50)</f>
        <v>1100</v>
      </c>
      <c r="R35" s="25"/>
      <c r="S35" s="22">
        <f t="shared" ref="S35:Y41" si="15">ROUND(R36*0.8,-1)</f>
        <v>1040</v>
      </c>
      <c r="T35" s="25"/>
      <c r="U35" s="22">
        <f t="shared" si="13"/>
        <v>1040</v>
      </c>
      <c r="V35" s="25"/>
      <c r="W35" s="22">
        <f t="shared" si="11"/>
        <v>1040</v>
      </c>
      <c r="X35" s="25"/>
      <c r="Y35" s="22">
        <f t="shared" si="10"/>
        <v>1040</v>
      </c>
      <c r="Z35" s="25"/>
      <c r="AA35" s="22">
        <f t="shared" si="9"/>
        <v>1040</v>
      </c>
      <c r="AB35" s="14"/>
      <c r="AC35" s="22">
        <f t="shared" si="8"/>
        <v>1040</v>
      </c>
      <c r="AD35" s="50"/>
      <c r="AE35" s="44">
        <f t="shared" si="7"/>
        <v>1040</v>
      </c>
      <c r="AF35" s="25"/>
      <c r="AG35" s="22">
        <f t="shared" si="6"/>
        <v>1040</v>
      </c>
      <c r="AH35" s="25"/>
      <c r="AI35" s="22">
        <f t="shared" ref="AI35:AO41" si="16">ROUND(AH36*0.8,-1)</f>
        <v>1040</v>
      </c>
      <c r="AJ35" s="479" t="s">
        <v>19</v>
      </c>
      <c r="AK35" s="480"/>
      <c r="AL35" s="467"/>
      <c r="AM35" s="467"/>
      <c r="AN35" s="483">
        <f>AL35+AN37</f>
        <v>0</v>
      </c>
      <c r="AO35" s="484"/>
      <c r="AP35" s="483">
        <f>AN35+AP39</f>
        <v>0</v>
      </c>
      <c r="AQ35" s="487"/>
    </row>
    <row r="36" spans="1:43" s="12" customFormat="1" ht="27" hidden="1" customHeight="1">
      <c r="A36" s="462"/>
      <c r="B36" s="106">
        <f>$P$1+MROUND(ROUNDDOWN(AJ4*$I$1,-1),50)</f>
        <v>2950</v>
      </c>
      <c r="C36" s="107"/>
      <c r="D36" s="48">
        <f>B36-$P$1</f>
        <v>1650</v>
      </c>
      <c r="E36" s="49"/>
      <c r="F36" s="27">
        <f>IF((AJ5)&lt;=8,P1,P1+ROUND(INT(((AJ5-8)*I1)),-1))</f>
        <v>1970</v>
      </c>
      <c r="G36" s="28"/>
      <c r="H36" s="27">
        <f>IF((AJ7)&lt;=8,P1,P1+ROUND(INT(((AJ7-8)*I1)),-1))</f>
        <v>1820</v>
      </c>
      <c r="I36" s="28"/>
      <c r="J36" s="149">
        <f>IF((AJ9)&lt;=$X$1,$P$1,$P$1+MROUND(ROUNDDOWN((AJ9-$X$1)*$I$1,-1),50))</f>
        <v>1700</v>
      </c>
      <c r="K36" s="150"/>
      <c r="L36" s="149">
        <f>IF((AJ11)&lt;=$X$1,$P$1,$P$1+MROUND(ROUNDDOWN((AJ11-$X$1)*$I$1,-1),50))</f>
        <v>1550</v>
      </c>
      <c r="M36" s="150"/>
      <c r="N36" s="149">
        <f>IF((AJ13)&lt;=$X$1,$P$1,$P$1+MROUND(ROUNDDOWN((AJ13-$X$1)*$I$1,-1),50))</f>
        <v>1500</v>
      </c>
      <c r="O36" s="150"/>
      <c r="P36" s="149">
        <f>IF((AJ15)&lt;=$X$1,$P$1,$P$1+MROUND(ROUNDDOWN((AJ15-$X$1)*$I$1,-1),50))</f>
        <v>1350</v>
      </c>
      <c r="Q36" s="150"/>
      <c r="R36" s="30">
        <f>IF((AJ17)&lt;=8,P1,P1+ROUND(INT(((AJ17-8)*I1)),-1))</f>
        <v>1300</v>
      </c>
      <c r="S36" s="24"/>
      <c r="T36" s="30">
        <f>IF((AJ19)&lt;=8,P1,P1+ROUND(INT(((AJ19-8)*I1)),-1))</f>
        <v>1300</v>
      </c>
      <c r="U36" s="24"/>
      <c r="V36" s="30">
        <f>IF((AJ21)&lt;=8,P1,P1+ROUND(INT(((AJ21-8)*I1)),-1))</f>
        <v>1300</v>
      </c>
      <c r="W36" s="24"/>
      <c r="X36" s="30">
        <f>IF((AJ23)&lt;=8,P1,P1+ROUND(INT(((AJ23-8)*I1)),-1))</f>
        <v>1300</v>
      </c>
      <c r="Y36" s="24"/>
      <c r="Z36" s="30">
        <f>IF((AJ25)&lt;=8,P1,P1+ROUND(INT(((AJ25-8)*I1)),-1))</f>
        <v>1300</v>
      </c>
      <c r="AA36" s="24"/>
      <c r="AB36" s="17">
        <f>IF((AJ27)&lt;=8,P1,P1+ROUND(INT(((AJ27-8)*I1)),-1))</f>
        <v>1300</v>
      </c>
      <c r="AC36" s="24"/>
      <c r="AD36" s="54">
        <f>IF((AJ29)&lt;=8,P1,P1+ROUND(INT(((AJ29-8)*I1)),-1))</f>
        <v>1300</v>
      </c>
      <c r="AE36" s="45"/>
      <c r="AF36" s="30">
        <f>IF((AJ31)&lt;=8,P1,P1+ROUND(INT(((AJ31-8)*I1)),-1))</f>
        <v>1300</v>
      </c>
      <c r="AG36" s="24"/>
      <c r="AH36" s="30">
        <f>IF((AJ33)&lt;=8,P1,P1+ROUND(INT(((AJ33-8)*I1)),-1))</f>
        <v>1300</v>
      </c>
      <c r="AI36" s="24"/>
      <c r="AJ36" s="481"/>
      <c r="AK36" s="482"/>
      <c r="AL36" s="467"/>
      <c r="AM36" s="467"/>
      <c r="AN36" s="485"/>
      <c r="AO36" s="486"/>
      <c r="AP36" s="485"/>
      <c r="AQ36" s="488"/>
    </row>
    <row r="37" spans="1:43" s="12" customFormat="1" ht="27" hidden="1" customHeight="1">
      <c r="A37" s="461" t="str">
        <f>AL37</f>
        <v>문창</v>
      </c>
      <c r="B37" s="104"/>
      <c r="C37" s="105">
        <f>MROUND(ROUNDDOWN(B38*0.8,-1),50)</f>
        <v>2350</v>
      </c>
      <c r="D37" s="46"/>
      <c r="E37" s="47">
        <f>C37-$S$1</f>
        <v>1300</v>
      </c>
      <c r="F37" s="25"/>
      <c r="G37" s="26">
        <f t="shared" ref="G37:K37" si="17">ROUND(F38*0.8,-1)</f>
        <v>1580</v>
      </c>
      <c r="H37" s="25"/>
      <c r="I37" s="26">
        <f t="shared" si="17"/>
        <v>1460</v>
      </c>
      <c r="J37" s="25"/>
      <c r="K37" s="22">
        <f t="shared" si="17"/>
        <v>1380</v>
      </c>
      <c r="L37" s="148"/>
      <c r="M37" s="141">
        <f>MROUND(ROUNDDOWN(L38*0.8,-1),50)</f>
        <v>1250</v>
      </c>
      <c r="N37" s="148"/>
      <c r="O37" s="141">
        <f>MROUND(ROUNDDOWN(N38*0.8,-1),50)</f>
        <v>1200</v>
      </c>
      <c r="P37" s="148"/>
      <c r="Q37" s="141">
        <f>MROUND(ROUNDDOWN(P38*0.8,-1),50)</f>
        <v>1100</v>
      </c>
      <c r="R37" s="25"/>
      <c r="S37" s="22">
        <f t="shared" ref="S37:W41" si="18">ROUND(R38*0.8,-1)</f>
        <v>1040</v>
      </c>
      <c r="T37" s="25"/>
      <c r="U37" s="22">
        <f t="shared" si="15"/>
        <v>1040</v>
      </c>
      <c r="V37" s="25"/>
      <c r="W37" s="22">
        <f t="shared" si="13"/>
        <v>1040</v>
      </c>
      <c r="X37" s="25"/>
      <c r="Y37" s="22">
        <f t="shared" si="11"/>
        <v>1040</v>
      </c>
      <c r="Z37" s="25"/>
      <c r="AA37" s="22">
        <f t="shared" si="10"/>
        <v>1040</v>
      </c>
      <c r="AB37" s="14"/>
      <c r="AC37" s="22">
        <f t="shared" si="9"/>
        <v>1040</v>
      </c>
      <c r="AD37" s="50"/>
      <c r="AE37" s="44">
        <f t="shared" si="8"/>
        <v>1040</v>
      </c>
      <c r="AF37" s="25"/>
      <c r="AG37" s="22">
        <f t="shared" si="7"/>
        <v>1040</v>
      </c>
      <c r="AH37" s="25"/>
      <c r="AI37" s="22">
        <f t="shared" ref="AI37:AM41" si="19">ROUND(AH38*0.8,-1)</f>
        <v>1040</v>
      </c>
      <c r="AJ37" s="25"/>
      <c r="AK37" s="22">
        <f t="shared" si="16"/>
        <v>1040</v>
      </c>
      <c r="AL37" s="463" t="s">
        <v>54</v>
      </c>
      <c r="AM37" s="464"/>
      <c r="AN37" s="467"/>
      <c r="AO37" s="467"/>
      <c r="AP37" s="489">
        <f>AN37+AP39</f>
        <v>0</v>
      </c>
      <c r="AQ37" s="490"/>
    </row>
    <row r="38" spans="1:43" s="12" customFormat="1" ht="27" hidden="1" customHeight="1">
      <c r="A38" s="462"/>
      <c r="B38" s="106">
        <f>$P$1+MROUND(ROUNDDOWN(AL4*$I$1,-1),50)</f>
        <v>2950</v>
      </c>
      <c r="C38" s="107"/>
      <c r="D38" s="48">
        <f>B38-$P$1</f>
        <v>1650</v>
      </c>
      <c r="E38" s="49"/>
      <c r="F38" s="27">
        <f>IF((AL5)&lt;=8,P1,P1+ROUND(INT(((AL5-8)*I1)),-1))</f>
        <v>1970</v>
      </c>
      <c r="G38" s="28"/>
      <c r="H38" s="27">
        <f>IF((AL7)&lt;=8,P1,P1+ROUND(INT(((AL7-8)*I1)),-1))</f>
        <v>1820</v>
      </c>
      <c r="I38" s="28"/>
      <c r="J38" s="30">
        <f>IF((AL9)&lt;=8,P1,P1+ROUND(INT(((AL9-8)*I1)),-1))</f>
        <v>1720</v>
      </c>
      <c r="K38" s="24"/>
      <c r="L38" s="149">
        <f>IF((AL11)&lt;=$X$1,$P$1,$P$1+MROUND(ROUNDDOWN((AL11-$X$1)*$I$1,-1),50))</f>
        <v>1550</v>
      </c>
      <c r="M38" s="150"/>
      <c r="N38" s="149">
        <f>IF((AL13)&lt;=$X$1,$P$1,$P$1+MROUND(ROUNDDOWN((AL13-$X$1)*$I$1,-1),50))</f>
        <v>1500</v>
      </c>
      <c r="O38" s="150"/>
      <c r="P38" s="149">
        <f>IF((AL15)&lt;=$X$1,$P$1,$P$1+MROUND(ROUNDDOWN((AL15-$X$1)*$I$1,-1),50))</f>
        <v>1350</v>
      </c>
      <c r="Q38" s="150"/>
      <c r="R38" s="30">
        <f>IF((AL17)&lt;=8,P1,P1+ROUND(INT(((AL17-8)*I1)),-1))</f>
        <v>1300</v>
      </c>
      <c r="S38" s="24"/>
      <c r="T38" s="30">
        <f>IF((AL19)&lt;=8,P1,P1+ROUND(INT(((AL19-8)*I1)),-1))</f>
        <v>1300</v>
      </c>
      <c r="U38" s="24"/>
      <c r="V38" s="30">
        <f>IF((AL21)&lt;=8,P1,P1+ROUND(INT(((AL21-8)*I1)),-1))</f>
        <v>1300</v>
      </c>
      <c r="W38" s="24"/>
      <c r="X38" s="30">
        <f>IF((AL23)&lt;=8,P1,P1+ROUND(INT(((AL23-8)*I1)),-1))</f>
        <v>1300</v>
      </c>
      <c r="Y38" s="24"/>
      <c r="Z38" s="30">
        <f>IF((AL25)&lt;=8,P1,P1+ROUND(INT(((AL25-8)*I1)),-1))</f>
        <v>1300</v>
      </c>
      <c r="AA38" s="24"/>
      <c r="AB38" s="17">
        <f>IF((AL27)&lt;=8,P1,P1+ROUND(INT(((AL27-8)*I1)),-1))</f>
        <v>1300</v>
      </c>
      <c r="AC38" s="24"/>
      <c r="AD38" s="54">
        <f>IF((AL29)&lt;=8,P1,P1+ROUND(INT(((AL29-8)*I1)),-1))</f>
        <v>1300</v>
      </c>
      <c r="AE38" s="45"/>
      <c r="AF38" s="30">
        <f>IF((AL31)&lt;=8,P1,P1+ROUND(INT(((AL31-8)*I1)),-1))</f>
        <v>1300</v>
      </c>
      <c r="AG38" s="24"/>
      <c r="AH38" s="30">
        <f>IF((AL33)&lt;=8,P1,P1+ROUND(INT(((AL33-8)*I1)),-1))</f>
        <v>1300</v>
      </c>
      <c r="AI38" s="24"/>
      <c r="AJ38" s="30">
        <f>IF((AL35)&lt;=8,P1,P1+ROUND(INT(((AL35-8)*I1)),-1))</f>
        <v>1300</v>
      </c>
      <c r="AK38" s="24"/>
      <c r="AL38" s="465"/>
      <c r="AM38" s="466"/>
      <c r="AN38" s="467"/>
      <c r="AO38" s="467"/>
      <c r="AP38" s="491"/>
      <c r="AQ38" s="492"/>
    </row>
    <row r="39" spans="1:43" s="12" customFormat="1" ht="27" hidden="1" customHeight="1">
      <c r="A39" s="461" t="str">
        <f>AN39</f>
        <v>비봉</v>
      </c>
      <c r="B39" s="104"/>
      <c r="C39" s="105">
        <f>MROUND(ROUNDDOWN(B40*0.8,-1),50)</f>
        <v>2350</v>
      </c>
      <c r="D39" s="46"/>
      <c r="E39" s="47">
        <f>C39-$S$1</f>
        <v>1300</v>
      </c>
      <c r="F39" s="25"/>
      <c r="G39" s="26">
        <f t="shared" ref="G39:M39" si="20">ROUND(F40*0.8,-1)</f>
        <v>1580</v>
      </c>
      <c r="H39" s="25"/>
      <c r="I39" s="26">
        <f t="shared" si="20"/>
        <v>1460</v>
      </c>
      <c r="J39" s="25"/>
      <c r="K39" s="22">
        <f t="shared" si="20"/>
        <v>1380</v>
      </c>
      <c r="L39" s="25"/>
      <c r="M39" s="26">
        <f t="shared" si="20"/>
        <v>1260</v>
      </c>
      <c r="N39" s="148"/>
      <c r="O39" s="141">
        <f>MROUND(ROUNDDOWN(N40*0.8,-1),50)</f>
        <v>1200</v>
      </c>
      <c r="P39" s="148"/>
      <c r="Q39" s="141">
        <f>MROUND(ROUNDDOWN(P40*0.8,-1),50)</f>
        <v>1100</v>
      </c>
      <c r="R39" s="25"/>
      <c r="S39" s="22">
        <f t="shared" ref="S39:U41" si="21">ROUND(R40*0.8,-1)</f>
        <v>1040</v>
      </c>
      <c r="T39" s="25"/>
      <c r="U39" s="22">
        <f t="shared" si="18"/>
        <v>1040</v>
      </c>
      <c r="V39" s="25"/>
      <c r="W39" s="22">
        <f t="shared" si="15"/>
        <v>1040</v>
      </c>
      <c r="X39" s="25"/>
      <c r="Y39" s="22">
        <f t="shared" si="13"/>
        <v>1040</v>
      </c>
      <c r="Z39" s="25"/>
      <c r="AA39" s="22">
        <f t="shared" si="11"/>
        <v>1040</v>
      </c>
      <c r="AB39" s="14"/>
      <c r="AC39" s="22">
        <f t="shared" si="10"/>
        <v>1040</v>
      </c>
      <c r="AD39" s="50"/>
      <c r="AE39" s="44">
        <f t="shared" si="9"/>
        <v>1040</v>
      </c>
      <c r="AF39" s="25"/>
      <c r="AG39" s="22">
        <f t="shared" si="8"/>
        <v>1040</v>
      </c>
      <c r="AH39" s="25"/>
      <c r="AI39" s="22">
        <f t="shared" ref="AI39:AK41" si="22">ROUND(AH40*0.8,-1)</f>
        <v>1040</v>
      </c>
      <c r="AJ39" s="25"/>
      <c r="AK39" s="22">
        <f t="shared" si="19"/>
        <v>1040</v>
      </c>
      <c r="AL39" s="14"/>
      <c r="AM39" s="11">
        <f t="shared" si="16"/>
        <v>1040</v>
      </c>
      <c r="AN39" s="463" t="s">
        <v>17</v>
      </c>
      <c r="AO39" s="464"/>
      <c r="AP39" s="467"/>
      <c r="AQ39" s="468"/>
    </row>
    <row r="40" spans="1:43" s="12" customFormat="1" ht="27" hidden="1" customHeight="1">
      <c r="A40" s="462"/>
      <c r="B40" s="106">
        <f>$P$1+MROUND(ROUNDDOWN(AN4*$I$1,-1),50)</f>
        <v>2950</v>
      </c>
      <c r="C40" s="107"/>
      <c r="D40" s="48">
        <f>B40-$P$1</f>
        <v>1650</v>
      </c>
      <c r="E40" s="49"/>
      <c r="F40" s="27">
        <f>IF((AN5)&lt;=8,P1,P1+ROUND(INT(((AN5-8)*I1)),-1))</f>
        <v>1970</v>
      </c>
      <c r="G40" s="28"/>
      <c r="H40" s="27">
        <f>IF((AN7)&lt;=8,P1,P1+ROUND(INT(((AN7-8)*I1)),-1))</f>
        <v>1820</v>
      </c>
      <c r="I40" s="28"/>
      <c r="J40" s="30">
        <f>IF((AN9)&lt;=8,P1,P1+ROUND(INT(((AN9-8)*I1)),-1))</f>
        <v>1720</v>
      </c>
      <c r="K40" s="24"/>
      <c r="L40" s="27">
        <f>IF((AN11)&lt;=8,P1,P1+ROUND(INT(((AN11-8)*I1)),-1))</f>
        <v>1580</v>
      </c>
      <c r="M40" s="28"/>
      <c r="N40" s="149">
        <f>IF((AN13)&lt;=$X$1,$P$1,$P$1+MROUND(ROUNDDOWN((AN13-$X$1)*$I$1,-1),50))</f>
        <v>1500</v>
      </c>
      <c r="O40" s="150"/>
      <c r="P40" s="149">
        <f>IF((AN15)&lt;=$X$1,$P$1,$P$1+MROUND(ROUNDDOWN((AN15-$X$1)*$I$1,-1),50))</f>
        <v>1350</v>
      </c>
      <c r="Q40" s="150"/>
      <c r="R40" s="30">
        <f>IF((AN17)&lt;=8,P1,P1+ROUND(INT(((AN17-8)*I1)),-1))</f>
        <v>1300</v>
      </c>
      <c r="S40" s="24"/>
      <c r="T40" s="30">
        <f>IF((AN19)&lt;=8,P1,P1+ROUND(INT(((AN19-8)*I1)),-1))</f>
        <v>1300</v>
      </c>
      <c r="U40" s="24"/>
      <c r="V40" s="30">
        <f>IF((AN21)&lt;=8,P1,P1+ROUND(INT(((AN21-8)*I1)),-1))</f>
        <v>1300</v>
      </c>
      <c r="W40" s="24"/>
      <c r="X40" s="30">
        <f>IF((AN23)&lt;=8,P1,P1+ROUND(INT(((AN23-8)*I1)),-1))</f>
        <v>1300</v>
      </c>
      <c r="Y40" s="24"/>
      <c r="Z40" s="30">
        <f>IF((AN25)&lt;=8,P1,P1+ROUND(INT(((AN25-8)*I1)),-1))</f>
        <v>1300</v>
      </c>
      <c r="AA40" s="24"/>
      <c r="AB40" s="17">
        <f>IF((AN27)&lt;=8,P1,P1+ROUND(INT(((AN27-8)*I1)),-1))</f>
        <v>1300</v>
      </c>
      <c r="AC40" s="24"/>
      <c r="AD40" s="54">
        <f>IF((AN29)&lt;=8,P1,P1+ROUND(INT(((AN29-8)*I1)),-1))</f>
        <v>1300</v>
      </c>
      <c r="AE40" s="45"/>
      <c r="AF40" s="30">
        <f>IF((AN31)&lt;=8,P1,P1+ROUND(INT(((AN31-8)*I1)),-1))</f>
        <v>1300</v>
      </c>
      <c r="AG40" s="24"/>
      <c r="AH40" s="30">
        <f>IF((AN33)&lt;=8,P1,P1+ROUND(INT(((AN33-8)*I1)),-1))</f>
        <v>1300</v>
      </c>
      <c r="AI40" s="24"/>
      <c r="AJ40" s="30">
        <f>IF((AN35)&lt;=8,P1,P1+ROUND(INT(((AN35-8)*I1)),-1))</f>
        <v>1300</v>
      </c>
      <c r="AK40" s="24"/>
      <c r="AL40" s="17">
        <f>IF((AN37)&lt;=8,P1,P1+ROUND(INT(((AN37-8)*I1)),-1))</f>
        <v>1300</v>
      </c>
      <c r="AM40" s="13"/>
      <c r="AN40" s="465"/>
      <c r="AO40" s="466"/>
      <c r="AP40" s="467"/>
      <c r="AQ40" s="468"/>
    </row>
    <row r="41" spans="1:43" s="12" customFormat="1" ht="27" hidden="1" customHeight="1">
      <c r="A41" s="461" t="str">
        <f>AP41</f>
        <v>백제대</v>
      </c>
      <c r="B41" s="104"/>
      <c r="C41" s="105">
        <f>MROUND(ROUNDDOWN(B42*0.8,-1),50)</f>
        <v>2350</v>
      </c>
      <c r="D41" s="46"/>
      <c r="E41" s="47">
        <f>C41-$S$1</f>
        <v>1300</v>
      </c>
      <c r="F41" s="25"/>
      <c r="G41" s="26">
        <f t="shared" ref="G41:O41" si="23">ROUND(F42*0.8,-1)</f>
        <v>1580</v>
      </c>
      <c r="H41" s="25"/>
      <c r="I41" s="26">
        <f t="shared" si="23"/>
        <v>1460</v>
      </c>
      <c r="J41" s="25"/>
      <c r="K41" s="22">
        <f t="shared" si="23"/>
        <v>1380</v>
      </c>
      <c r="L41" s="25"/>
      <c r="M41" s="26">
        <f t="shared" si="23"/>
        <v>1260</v>
      </c>
      <c r="N41" s="25"/>
      <c r="O41" s="22">
        <f t="shared" si="23"/>
        <v>1220</v>
      </c>
      <c r="P41" s="148"/>
      <c r="Q41" s="141">
        <f>MROUND(ROUNDDOWN(P42*0.8,-1),50)</f>
        <v>1100</v>
      </c>
      <c r="R41" s="25"/>
      <c r="S41" s="22">
        <f t="shared" ref="S41" si="24">ROUND(R42*0.8,-1)</f>
        <v>1040</v>
      </c>
      <c r="T41" s="25"/>
      <c r="U41" s="22">
        <f t="shared" si="21"/>
        <v>1040</v>
      </c>
      <c r="V41" s="25"/>
      <c r="W41" s="22">
        <f t="shared" si="18"/>
        <v>1040</v>
      </c>
      <c r="X41" s="25"/>
      <c r="Y41" s="22">
        <f t="shared" si="15"/>
        <v>1040</v>
      </c>
      <c r="Z41" s="25"/>
      <c r="AA41" s="22">
        <f t="shared" si="13"/>
        <v>1040</v>
      </c>
      <c r="AB41" s="14"/>
      <c r="AC41" s="22">
        <f t="shared" si="11"/>
        <v>1040</v>
      </c>
      <c r="AD41" s="50"/>
      <c r="AE41" s="44">
        <f t="shared" si="10"/>
        <v>1040</v>
      </c>
      <c r="AF41" s="25"/>
      <c r="AG41" s="22">
        <f t="shared" si="9"/>
        <v>1040</v>
      </c>
      <c r="AH41" s="25"/>
      <c r="AI41" s="22">
        <f t="shared" ref="AI41" si="25">ROUND(AH42*0.8,-1)</f>
        <v>1040</v>
      </c>
      <c r="AJ41" s="25"/>
      <c r="AK41" s="22">
        <f t="shared" si="22"/>
        <v>1040</v>
      </c>
      <c r="AL41" s="14"/>
      <c r="AM41" s="11">
        <f t="shared" si="19"/>
        <v>1040</v>
      </c>
      <c r="AN41" s="14"/>
      <c r="AO41" s="11">
        <f t="shared" si="16"/>
        <v>1040</v>
      </c>
      <c r="AP41" s="463" t="s">
        <v>16</v>
      </c>
      <c r="AQ41" s="470"/>
    </row>
    <row r="42" spans="1:43" s="12" customFormat="1" ht="27" hidden="1" customHeight="1" thickBot="1">
      <c r="A42" s="469"/>
      <c r="B42" s="106">
        <f>$P$1+MROUND(ROUNDDOWN(AP4*$I$1,-1),50)</f>
        <v>2950</v>
      </c>
      <c r="C42" s="107"/>
      <c r="D42" s="64">
        <f>B42-$P$1</f>
        <v>1650</v>
      </c>
      <c r="E42" s="65"/>
      <c r="F42" s="37">
        <f>IF((AP5)&lt;=8,P1,P1+ROUND(INT(((AP5-8)*I1)),-1))</f>
        <v>1970</v>
      </c>
      <c r="G42" s="38"/>
      <c r="H42" s="37">
        <f>IF((AP7)&lt;=8,P1,P1+ROUND(INT(((AP7-8)*I1)),-1))</f>
        <v>1820</v>
      </c>
      <c r="I42" s="38"/>
      <c r="J42" s="39">
        <f>IF((AP9)&lt;=8,P1,P1+ROUND(INT(((AP9-8)*I1)),-1))</f>
        <v>1720</v>
      </c>
      <c r="K42" s="36"/>
      <c r="L42" s="37">
        <f>IF((AP11)&lt;=8,P1,P1+ROUND(INT(((AP11-8)*I1)),-1))</f>
        <v>1580</v>
      </c>
      <c r="M42" s="38"/>
      <c r="N42" s="39">
        <f>IF((AP13)&lt;=8,P1,P1+ROUND(INT(((AP13-8)*I1)),-1))</f>
        <v>1520</v>
      </c>
      <c r="O42" s="36"/>
      <c r="P42" s="149">
        <f>IF((AP15)&lt;=$X$1,$P$1,$P$1+MROUND(ROUNDDOWN((AP15-$X$1)*$I$1,-1),50))</f>
        <v>1350</v>
      </c>
      <c r="Q42" s="150"/>
      <c r="R42" s="39">
        <f>IF((AP17)&lt;=8,P1,P1+ROUND(INT(((AP17-8)*I1)),-1))</f>
        <v>1300</v>
      </c>
      <c r="S42" s="36"/>
      <c r="T42" s="39">
        <f>IF((AP19)&lt;=8,P1,P1+ROUND(INT(((AP19-8)*I1)),-1))</f>
        <v>1300</v>
      </c>
      <c r="U42" s="36"/>
      <c r="V42" s="39">
        <f>IF((AP21)&lt;=8,P1,P1+ROUND(INT(((AP21-8)*I1)),-1))</f>
        <v>1300</v>
      </c>
      <c r="W42" s="36"/>
      <c r="X42" s="39">
        <f>IF((AP23)&lt;=8,P1,P1+ROUND(INT(((AP23-8)*I1)),-1))</f>
        <v>1300</v>
      </c>
      <c r="Y42" s="36"/>
      <c r="Z42" s="39">
        <f>IF((AP25)&lt;=8,P1,P1+ROUND(INT(((AP25-8)*I1)),-1))</f>
        <v>1300</v>
      </c>
      <c r="AA42" s="36"/>
      <c r="AB42" s="66">
        <f>IF((AP27)&lt;=8,P1,P1+ROUND(INT(((AP27-8)*I1)),-1))</f>
        <v>1300</v>
      </c>
      <c r="AC42" s="36"/>
      <c r="AD42" s="67">
        <f>IF((AP29)&lt;=8,P1,P1+ROUND(INT(((AP29-8)*I1)),-1))</f>
        <v>1300</v>
      </c>
      <c r="AE42" s="68"/>
      <c r="AF42" s="39">
        <f>IF((AP31)&lt;=8,P1,P1+ROUND(INT(((AP31-8)*I1)),-1))</f>
        <v>1300</v>
      </c>
      <c r="AG42" s="36"/>
      <c r="AH42" s="39">
        <f>IF((AP33)&lt;=8,P1,P1+ROUND(INT(((AP33-8)*I1)),-1))</f>
        <v>1300</v>
      </c>
      <c r="AI42" s="36"/>
      <c r="AJ42" s="39">
        <f>IF((AP35)&lt;=8,P1,P1+ROUND(INT(((AP35-8)*I1)),-1))</f>
        <v>1300</v>
      </c>
      <c r="AK42" s="36"/>
      <c r="AL42" s="39">
        <f>IF((AP37)&lt;=8,P1,P1+ROUND(INT(((AP37-8)*I1)),-1))</f>
        <v>1300</v>
      </c>
      <c r="AM42" s="36"/>
      <c r="AN42" s="39">
        <f>IF((AP39)&lt;=8,P1,P1+ROUND(INT(((AP39-8)*I1)),-1))</f>
        <v>1300</v>
      </c>
      <c r="AO42" s="36"/>
      <c r="AP42" s="471"/>
      <c r="AQ42" s="472"/>
    </row>
    <row r="43" spans="1:43" s="18" customFormat="1" ht="27" hidden="1" customHeight="1">
      <c r="B43" s="104"/>
      <c r="C43" s="105">
        <f>MROUND(ROUNDDOWN(B44*0.8,-1),50)</f>
        <v>1050</v>
      </c>
      <c r="F43" s="19"/>
      <c r="G43" s="19"/>
      <c r="H43" s="19"/>
      <c r="I43" s="19"/>
      <c r="J43" s="19"/>
      <c r="K43" s="19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59"/>
      <c r="AE43" s="59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</row>
    <row r="44" spans="1:43" ht="27" hidden="1" customHeight="1">
      <c r="B44" s="106">
        <f>$P$1+MROUND(ROUNDDOWN(AR4*$I$1,-1),50)</f>
        <v>1300</v>
      </c>
      <c r="C44" s="107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60"/>
      <c r="AE44" s="60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1:43" ht="36" hidden="1" customHeight="1"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60"/>
      <c r="AE45" s="60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1:43" ht="18" hidden="1" customHeight="1"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60"/>
      <c r="AE46" s="60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  <row r="47" spans="1:43" ht="16.5" hidden="1" customHeight="1"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60"/>
      <c r="AE47" s="60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</row>
    <row r="48" spans="1:43" ht="16.5" hidden="1" customHeight="1"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60"/>
      <c r="AE48" s="60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</row>
    <row r="49" spans="12:43" ht="16.5" hidden="1" customHeight="1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60"/>
      <c r="AE49" s="60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</row>
    <row r="50" spans="12:43" ht="16.5" hidden="1" customHeight="1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60"/>
      <c r="AE50" s="60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</row>
    <row r="51" spans="12:43" ht="16.5" hidden="1" customHeight="1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60"/>
      <c r="AE51" s="60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</row>
    <row r="52" spans="12:43" ht="16.5" hidden="1" customHeight="1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60"/>
      <c r="AE52" s="60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</row>
    <row r="53" spans="12:43" ht="16.5" hidden="1" customHeight="1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60"/>
      <c r="AE53" s="60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</row>
    <row r="54" spans="12:43" ht="16.5" hidden="1" customHeight="1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60"/>
      <c r="AE54" s="60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</row>
    <row r="55" spans="12:43" ht="16.5" customHeight="1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60"/>
      <c r="AE55" s="60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</row>
    <row r="56" spans="12:43" ht="16.5" customHeight="1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</row>
    <row r="57" spans="12:43" ht="16.5" customHeight="1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</row>
    <row r="58" spans="12:43" ht="16.5" customHeight="1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2:43" ht="16.5" customHeight="1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2:43" ht="16.5" customHeight="1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2:43"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2:43"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2:43"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2:43"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12:43"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12:43"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12:43"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12:43"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12:43"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12:43"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12:43">
      <c r="L71" s="8"/>
      <c r="M71" s="8"/>
      <c r="N71" s="8"/>
      <c r="O71" s="9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12:43">
      <c r="L72" s="8"/>
      <c r="M72" s="8"/>
    </row>
  </sheetData>
  <mergeCells count="243">
    <mergeCell ref="P1:Q1"/>
    <mergeCell ref="AP9:AQ10"/>
    <mergeCell ref="Z7:AA8"/>
    <mergeCell ref="AB7:AC8"/>
    <mergeCell ref="AL21:AM22"/>
    <mergeCell ref="AN21:AO22"/>
    <mergeCell ref="AP21:AQ22"/>
    <mergeCell ref="AN23:AO24"/>
    <mergeCell ref="AP23:AQ24"/>
    <mergeCell ref="B2:AQ2"/>
    <mergeCell ref="B3:E3"/>
    <mergeCell ref="AH3:AI3"/>
    <mergeCell ref="AJ3:AK3"/>
    <mergeCell ref="AL3:AM3"/>
    <mergeCell ref="AN3:AO3"/>
    <mergeCell ref="AP3:AQ3"/>
    <mergeCell ref="V4:W4"/>
    <mergeCell ref="X4:Y4"/>
    <mergeCell ref="Z4:AA4"/>
    <mergeCell ref="AB4:AC4"/>
    <mergeCell ref="AD4:AE4"/>
    <mergeCell ref="AF4:AG4"/>
    <mergeCell ref="AH4:AI4"/>
    <mergeCell ref="AJ4:AK4"/>
    <mergeCell ref="AP25:AQ26"/>
    <mergeCell ref="AD7:AE8"/>
    <mergeCell ref="AF7:AG8"/>
    <mergeCell ref="AH7:AI8"/>
    <mergeCell ref="AJ7:AK8"/>
    <mergeCell ref="AL7:AM8"/>
    <mergeCell ref="AN7:AO8"/>
    <mergeCell ref="AP7:AQ8"/>
    <mergeCell ref="Z9:AA10"/>
    <mergeCell ref="AB9:AC10"/>
    <mergeCell ref="AD9:AE10"/>
    <mergeCell ref="AF9:AG10"/>
    <mergeCell ref="AH9:AI10"/>
    <mergeCell ref="AJ9:AK10"/>
    <mergeCell ref="AL9:AM10"/>
    <mergeCell ref="AN9:AO10"/>
    <mergeCell ref="AB11:AC12"/>
    <mergeCell ref="AD11:AE12"/>
    <mergeCell ref="AF11:AG12"/>
    <mergeCell ref="AH11:AI12"/>
    <mergeCell ref="AJ11:AK12"/>
    <mergeCell ref="AL11:AM12"/>
    <mergeCell ref="AN11:AO12"/>
    <mergeCell ref="AP11:AQ12"/>
    <mergeCell ref="AL4:AM4"/>
    <mergeCell ref="AN4:AO4"/>
    <mergeCell ref="AP4:AQ4"/>
    <mergeCell ref="F3:AA3"/>
    <mergeCell ref="AB3:AG3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Z5:AA6"/>
    <mergeCell ref="AB5:AC6"/>
    <mergeCell ref="AD5:AE6"/>
    <mergeCell ref="AF5:AG6"/>
    <mergeCell ref="AH5:AI6"/>
    <mergeCell ref="AJ5:AK6"/>
    <mergeCell ref="AL5:AM6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N5:AO6"/>
    <mergeCell ref="AP5:AQ6"/>
    <mergeCell ref="T4:U4"/>
    <mergeCell ref="V9:W10"/>
    <mergeCell ref="X9:Y10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X7:Y8"/>
    <mergeCell ref="A9:A10"/>
    <mergeCell ref="J9:K10"/>
    <mergeCell ref="L9:M10"/>
    <mergeCell ref="N9:O10"/>
    <mergeCell ref="P9:Q10"/>
    <mergeCell ref="R9:S10"/>
    <mergeCell ref="T9:U10"/>
    <mergeCell ref="V5:W6"/>
    <mergeCell ref="X5:Y6"/>
    <mergeCell ref="A11:A12"/>
    <mergeCell ref="L11:M12"/>
    <mergeCell ref="N11:O12"/>
    <mergeCell ref="P11:Q12"/>
    <mergeCell ref="R11:S12"/>
    <mergeCell ref="T11:U12"/>
    <mergeCell ref="V11:W12"/>
    <mergeCell ref="X11:Y12"/>
    <mergeCell ref="Z11:AA12"/>
    <mergeCell ref="AP13:AQ14"/>
    <mergeCell ref="A15:A16"/>
    <mergeCell ref="P15:Q16"/>
    <mergeCell ref="R15:S16"/>
    <mergeCell ref="T15:U16"/>
    <mergeCell ref="V15:W16"/>
    <mergeCell ref="X15:Y16"/>
    <mergeCell ref="Z15:AA16"/>
    <mergeCell ref="AB15:AC16"/>
    <mergeCell ref="AD15:AE16"/>
    <mergeCell ref="AF15:AG16"/>
    <mergeCell ref="AH15:AI16"/>
    <mergeCell ref="AJ15:AK16"/>
    <mergeCell ref="AL15:AM16"/>
    <mergeCell ref="AN15:AO16"/>
    <mergeCell ref="AP15:AQ16"/>
    <mergeCell ref="A13:A14"/>
    <mergeCell ref="N13:O14"/>
    <mergeCell ref="P13:Q14"/>
    <mergeCell ref="R13:S14"/>
    <mergeCell ref="T13:U14"/>
    <mergeCell ref="V13:W14"/>
    <mergeCell ref="X13:Y14"/>
    <mergeCell ref="Z13:AA14"/>
    <mergeCell ref="AD13:AE14"/>
    <mergeCell ref="AF13:AG14"/>
    <mergeCell ref="AH13:AI14"/>
    <mergeCell ref="AJ13:AK14"/>
    <mergeCell ref="AL13:AM14"/>
    <mergeCell ref="AN13:AO14"/>
    <mergeCell ref="AB13:AC14"/>
    <mergeCell ref="AH17:AI18"/>
    <mergeCell ref="AJ17:AK18"/>
    <mergeCell ref="AL17:AM18"/>
    <mergeCell ref="AN17:AO18"/>
    <mergeCell ref="AP17:AQ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J19:AK20"/>
    <mergeCell ref="AL19:AM20"/>
    <mergeCell ref="AN19:AO20"/>
    <mergeCell ref="AP19:AQ20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N25:AO26"/>
    <mergeCell ref="AP31:AQ32"/>
    <mergeCell ref="A27:A28"/>
    <mergeCell ref="AB27:AC28"/>
    <mergeCell ref="AD27:AE28"/>
    <mergeCell ref="AF27:AG28"/>
    <mergeCell ref="AH27:AI28"/>
    <mergeCell ref="AJ27:AK28"/>
    <mergeCell ref="AL27:AM28"/>
    <mergeCell ref="AN27:AO28"/>
    <mergeCell ref="AP27:AQ28"/>
    <mergeCell ref="A41:A42"/>
    <mergeCell ref="AP41:AQ42"/>
    <mergeCell ref="A33:A34"/>
    <mergeCell ref="AH33:AI34"/>
    <mergeCell ref="AJ33:AK34"/>
    <mergeCell ref="AL33:AM34"/>
    <mergeCell ref="AN33:AO34"/>
    <mergeCell ref="AP33:AQ34"/>
    <mergeCell ref="A35:A36"/>
    <mergeCell ref="AJ35:AK36"/>
    <mergeCell ref="AL35:AM36"/>
    <mergeCell ref="AN35:AO36"/>
    <mergeCell ref="AP35:AQ36"/>
    <mergeCell ref="I1:K1"/>
    <mergeCell ref="S1:T1"/>
    <mergeCell ref="X1:Y1"/>
    <mergeCell ref="A37:A38"/>
    <mergeCell ref="AL37:AM38"/>
    <mergeCell ref="AN37:AO38"/>
    <mergeCell ref="AP37:AQ38"/>
    <mergeCell ref="A39:A40"/>
    <mergeCell ref="AN39:AO40"/>
    <mergeCell ref="AP39:AQ40"/>
    <mergeCell ref="A29:A30"/>
    <mergeCell ref="AD29:AE30"/>
    <mergeCell ref="AF29:AG30"/>
    <mergeCell ref="AH29:AI30"/>
    <mergeCell ref="AJ29:AK30"/>
    <mergeCell ref="AL29:AM30"/>
    <mergeCell ref="AN29:AO30"/>
    <mergeCell ref="AP29:AQ30"/>
    <mergeCell ref="A31:A32"/>
    <mergeCell ref="AF31:AG32"/>
    <mergeCell ref="AH31:AI32"/>
    <mergeCell ref="AJ31:AK32"/>
    <mergeCell ref="AL31:AM32"/>
    <mergeCell ref="AN31:AO3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58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1" tint="0.34998626667073579"/>
  </sheetPr>
  <dimension ref="A1:IS62"/>
  <sheetViews>
    <sheetView view="pageBreakPreview" zoomScale="60" zoomScaleNormal="80" workbookViewId="0">
      <selection activeCell="P67" sqref="P67"/>
    </sheetView>
  </sheetViews>
  <sheetFormatPr defaultRowHeight="13.5"/>
  <cols>
    <col min="1" max="1" width="9.125" style="391" bestFit="1" customWidth="1"/>
    <col min="2" max="2" width="8.25" style="391" bestFit="1" customWidth="1"/>
    <col min="3" max="10" width="8.25" style="392" bestFit="1" customWidth="1"/>
    <col min="11" max="11" width="10.75" style="392" bestFit="1" customWidth="1"/>
    <col min="12" max="18" width="8.25" style="392" bestFit="1" customWidth="1"/>
    <col min="19" max="19" width="14.125" style="392" bestFit="1" customWidth="1"/>
    <col min="20" max="20" width="11" style="392" bestFit="1" customWidth="1"/>
    <col min="21" max="36" width="8.25" style="392" bestFit="1" customWidth="1"/>
    <col min="37" max="44" width="0" style="392" hidden="1" customWidth="1"/>
    <col min="45" max="47" width="0" style="393" hidden="1" customWidth="1"/>
    <col min="48" max="52" width="0" style="394" hidden="1" customWidth="1"/>
    <col min="53" max="54" width="11.25" style="394" hidden="1" customWidth="1"/>
    <col min="55" max="58" width="0" style="394" hidden="1" customWidth="1"/>
    <col min="59" max="253" width="9.875" style="394" customWidth="1"/>
    <col min="254" max="256" width="9" style="397"/>
    <col min="257" max="257" width="12.25" style="397" bestFit="1" customWidth="1"/>
    <col min="258" max="258" width="9.875" style="397" customWidth="1"/>
    <col min="259" max="259" width="10.125" style="397" bestFit="1" customWidth="1"/>
    <col min="260" max="260" width="9.875" style="397" customWidth="1"/>
    <col min="261" max="261" width="10.125" style="397" bestFit="1" customWidth="1"/>
    <col min="262" max="262" width="9.875" style="397" customWidth="1"/>
    <col min="263" max="263" width="10.125" style="397" bestFit="1" customWidth="1"/>
    <col min="264" max="264" width="9.875" style="397" customWidth="1"/>
    <col min="265" max="265" width="11.125" style="397" bestFit="1" customWidth="1"/>
    <col min="266" max="266" width="10" style="397" customWidth="1"/>
    <col min="267" max="267" width="10.125" style="397" bestFit="1" customWidth="1"/>
    <col min="268" max="268" width="9.875" style="397" customWidth="1"/>
    <col min="269" max="269" width="11.125" style="397" bestFit="1" customWidth="1"/>
    <col min="270" max="270" width="8.375" style="397" bestFit="1" customWidth="1"/>
    <col min="271" max="292" width="9.875" style="397" customWidth="1"/>
    <col min="293" max="314" width="0" style="397" hidden="1" customWidth="1"/>
    <col min="315" max="509" width="9.875" style="397" customWidth="1"/>
    <col min="510" max="512" width="9" style="397"/>
    <col min="513" max="513" width="12.25" style="397" bestFit="1" customWidth="1"/>
    <col min="514" max="514" width="9.875" style="397" customWidth="1"/>
    <col min="515" max="515" width="10.125" style="397" bestFit="1" customWidth="1"/>
    <col min="516" max="516" width="9.875" style="397" customWidth="1"/>
    <col min="517" max="517" width="10.125" style="397" bestFit="1" customWidth="1"/>
    <col min="518" max="518" width="9.875" style="397" customWidth="1"/>
    <col min="519" max="519" width="10.125" style="397" bestFit="1" customWidth="1"/>
    <col min="520" max="520" width="9.875" style="397" customWidth="1"/>
    <col min="521" max="521" width="11.125" style="397" bestFit="1" customWidth="1"/>
    <col min="522" max="522" width="10" style="397" customWidth="1"/>
    <col min="523" max="523" width="10.125" style="397" bestFit="1" customWidth="1"/>
    <col min="524" max="524" width="9.875" style="397" customWidth="1"/>
    <col min="525" max="525" width="11.125" style="397" bestFit="1" customWidth="1"/>
    <col min="526" max="526" width="8.375" style="397" bestFit="1" customWidth="1"/>
    <col min="527" max="548" width="9.875" style="397" customWidth="1"/>
    <col min="549" max="570" width="0" style="397" hidden="1" customWidth="1"/>
    <col min="571" max="765" width="9.875" style="397" customWidth="1"/>
    <col min="766" max="768" width="9" style="397"/>
    <col min="769" max="769" width="12.25" style="397" bestFit="1" customWidth="1"/>
    <col min="770" max="770" width="9.875" style="397" customWidth="1"/>
    <col min="771" max="771" width="10.125" style="397" bestFit="1" customWidth="1"/>
    <col min="772" max="772" width="9.875" style="397" customWidth="1"/>
    <col min="773" max="773" width="10.125" style="397" bestFit="1" customWidth="1"/>
    <col min="774" max="774" width="9.875" style="397" customWidth="1"/>
    <col min="775" max="775" width="10.125" style="397" bestFit="1" customWidth="1"/>
    <col min="776" max="776" width="9.875" style="397" customWidth="1"/>
    <col min="777" max="777" width="11.125" style="397" bestFit="1" customWidth="1"/>
    <col min="778" max="778" width="10" style="397" customWidth="1"/>
    <col min="779" max="779" width="10.125" style="397" bestFit="1" customWidth="1"/>
    <col min="780" max="780" width="9.875" style="397" customWidth="1"/>
    <col min="781" max="781" width="11.125" style="397" bestFit="1" customWidth="1"/>
    <col min="782" max="782" width="8.375" style="397" bestFit="1" customWidth="1"/>
    <col min="783" max="804" width="9.875" style="397" customWidth="1"/>
    <col min="805" max="826" width="0" style="397" hidden="1" customWidth="1"/>
    <col min="827" max="1021" width="9.875" style="397" customWidth="1"/>
    <col min="1022" max="1024" width="9" style="397"/>
    <col min="1025" max="1025" width="12.25" style="397" bestFit="1" customWidth="1"/>
    <col min="1026" max="1026" width="9.875" style="397" customWidth="1"/>
    <col min="1027" max="1027" width="10.125" style="397" bestFit="1" customWidth="1"/>
    <col min="1028" max="1028" width="9.875" style="397" customWidth="1"/>
    <col min="1029" max="1029" width="10.125" style="397" bestFit="1" customWidth="1"/>
    <col min="1030" max="1030" width="9.875" style="397" customWidth="1"/>
    <col min="1031" max="1031" width="10.125" style="397" bestFit="1" customWidth="1"/>
    <col min="1032" max="1032" width="9.875" style="397" customWidth="1"/>
    <col min="1033" max="1033" width="11.125" style="397" bestFit="1" customWidth="1"/>
    <col min="1034" max="1034" width="10" style="397" customWidth="1"/>
    <col min="1035" max="1035" width="10.125" style="397" bestFit="1" customWidth="1"/>
    <col min="1036" max="1036" width="9.875" style="397" customWidth="1"/>
    <col min="1037" max="1037" width="11.125" style="397" bestFit="1" customWidth="1"/>
    <col min="1038" max="1038" width="8.375" style="397" bestFit="1" customWidth="1"/>
    <col min="1039" max="1060" width="9.875" style="397" customWidth="1"/>
    <col min="1061" max="1082" width="0" style="397" hidden="1" customWidth="1"/>
    <col min="1083" max="1277" width="9.875" style="397" customWidth="1"/>
    <col min="1278" max="1280" width="9" style="397"/>
    <col min="1281" max="1281" width="12.25" style="397" bestFit="1" customWidth="1"/>
    <col min="1282" max="1282" width="9.875" style="397" customWidth="1"/>
    <col min="1283" max="1283" width="10.125" style="397" bestFit="1" customWidth="1"/>
    <col min="1284" max="1284" width="9.875" style="397" customWidth="1"/>
    <col min="1285" max="1285" width="10.125" style="397" bestFit="1" customWidth="1"/>
    <col min="1286" max="1286" width="9.875" style="397" customWidth="1"/>
    <col min="1287" max="1287" width="10.125" style="397" bestFit="1" customWidth="1"/>
    <col min="1288" max="1288" width="9.875" style="397" customWidth="1"/>
    <col min="1289" max="1289" width="11.125" style="397" bestFit="1" customWidth="1"/>
    <col min="1290" max="1290" width="10" style="397" customWidth="1"/>
    <col min="1291" max="1291" width="10.125" style="397" bestFit="1" customWidth="1"/>
    <col min="1292" max="1292" width="9.875" style="397" customWidth="1"/>
    <col min="1293" max="1293" width="11.125" style="397" bestFit="1" customWidth="1"/>
    <col min="1294" max="1294" width="8.375" style="397" bestFit="1" customWidth="1"/>
    <col min="1295" max="1316" width="9.875" style="397" customWidth="1"/>
    <col min="1317" max="1338" width="0" style="397" hidden="1" customWidth="1"/>
    <col min="1339" max="1533" width="9.875" style="397" customWidth="1"/>
    <col min="1534" max="1536" width="9" style="397"/>
    <col min="1537" max="1537" width="12.25" style="397" bestFit="1" customWidth="1"/>
    <col min="1538" max="1538" width="9.875" style="397" customWidth="1"/>
    <col min="1539" max="1539" width="10.125" style="397" bestFit="1" customWidth="1"/>
    <col min="1540" max="1540" width="9.875" style="397" customWidth="1"/>
    <col min="1541" max="1541" width="10.125" style="397" bestFit="1" customWidth="1"/>
    <col min="1542" max="1542" width="9.875" style="397" customWidth="1"/>
    <col min="1543" max="1543" width="10.125" style="397" bestFit="1" customWidth="1"/>
    <col min="1544" max="1544" width="9.875" style="397" customWidth="1"/>
    <col min="1545" max="1545" width="11.125" style="397" bestFit="1" customWidth="1"/>
    <col min="1546" max="1546" width="10" style="397" customWidth="1"/>
    <col min="1547" max="1547" width="10.125" style="397" bestFit="1" customWidth="1"/>
    <col min="1548" max="1548" width="9.875" style="397" customWidth="1"/>
    <col min="1549" max="1549" width="11.125" style="397" bestFit="1" customWidth="1"/>
    <col min="1550" max="1550" width="8.375" style="397" bestFit="1" customWidth="1"/>
    <col min="1551" max="1572" width="9.875" style="397" customWidth="1"/>
    <col min="1573" max="1594" width="0" style="397" hidden="1" customWidth="1"/>
    <col min="1595" max="1789" width="9.875" style="397" customWidth="1"/>
    <col min="1790" max="1792" width="9" style="397"/>
    <col min="1793" max="1793" width="12.25" style="397" bestFit="1" customWidth="1"/>
    <col min="1794" max="1794" width="9.875" style="397" customWidth="1"/>
    <col min="1795" max="1795" width="10.125" style="397" bestFit="1" customWidth="1"/>
    <col min="1796" max="1796" width="9.875" style="397" customWidth="1"/>
    <col min="1797" max="1797" width="10.125" style="397" bestFit="1" customWidth="1"/>
    <col min="1798" max="1798" width="9.875" style="397" customWidth="1"/>
    <col min="1799" max="1799" width="10.125" style="397" bestFit="1" customWidth="1"/>
    <col min="1800" max="1800" width="9.875" style="397" customWidth="1"/>
    <col min="1801" max="1801" width="11.125" style="397" bestFit="1" customWidth="1"/>
    <col min="1802" max="1802" width="10" style="397" customWidth="1"/>
    <col min="1803" max="1803" width="10.125" style="397" bestFit="1" customWidth="1"/>
    <col min="1804" max="1804" width="9.875" style="397" customWidth="1"/>
    <col min="1805" max="1805" width="11.125" style="397" bestFit="1" customWidth="1"/>
    <col min="1806" max="1806" width="8.375" style="397" bestFit="1" customWidth="1"/>
    <col min="1807" max="1828" width="9.875" style="397" customWidth="1"/>
    <col min="1829" max="1850" width="0" style="397" hidden="1" customWidth="1"/>
    <col min="1851" max="2045" width="9.875" style="397" customWidth="1"/>
    <col min="2046" max="2048" width="9" style="397"/>
    <col min="2049" max="2049" width="12.25" style="397" bestFit="1" customWidth="1"/>
    <col min="2050" max="2050" width="9.875" style="397" customWidth="1"/>
    <col min="2051" max="2051" width="10.125" style="397" bestFit="1" customWidth="1"/>
    <col min="2052" max="2052" width="9.875" style="397" customWidth="1"/>
    <col min="2053" max="2053" width="10.125" style="397" bestFit="1" customWidth="1"/>
    <col min="2054" max="2054" width="9.875" style="397" customWidth="1"/>
    <col min="2055" max="2055" width="10.125" style="397" bestFit="1" customWidth="1"/>
    <col min="2056" max="2056" width="9.875" style="397" customWidth="1"/>
    <col min="2057" max="2057" width="11.125" style="397" bestFit="1" customWidth="1"/>
    <col min="2058" max="2058" width="10" style="397" customWidth="1"/>
    <col min="2059" max="2059" width="10.125" style="397" bestFit="1" customWidth="1"/>
    <col min="2060" max="2060" width="9.875" style="397" customWidth="1"/>
    <col min="2061" max="2061" width="11.125" style="397" bestFit="1" customWidth="1"/>
    <col min="2062" max="2062" width="8.375" style="397" bestFit="1" customWidth="1"/>
    <col min="2063" max="2084" width="9.875" style="397" customWidth="1"/>
    <col min="2085" max="2106" width="0" style="397" hidden="1" customWidth="1"/>
    <col min="2107" max="2301" width="9.875" style="397" customWidth="1"/>
    <col min="2302" max="2304" width="9" style="397"/>
    <col min="2305" max="2305" width="12.25" style="397" bestFit="1" customWidth="1"/>
    <col min="2306" max="2306" width="9.875" style="397" customWidth="1"/>
    <col min="2307" max="2307" width="10.125" style="397" bestFit="1" customWidth="1"/>
    <col min="2308" max="2308" width="9.875" style="397" customWidth="1"/>
    <col min="2309" max="2309" width="10.125" style="397" bestFit="1" customWidth="1"/>
    <col min="2310" max="2310" width="9.875" style="397" customWidth="1"/>
    <col min="2311" max="2311" width="10.125" style="397" bestFit="1" customWidth="1"/>
    <col min="2312" max="2312" width="9.875" style="397" customWidth="1"/>
    <col min="2313" max="2313" width="11.125" style="397" bestFit="1" customWidth="1"/>
    <col min="2314" max="2314" width="10" style="397" customWidth="1"/>
    <col min="2315" max="2315" width="10.125" style="397" bestFit="1" customWidth="1"/>
    <col min="2316" max="2316" width="9.875" style="397" customWidth="1"/>
    <col min="2317" max="2317" width="11.125" style="397" bestFit="1" customWidth="1"/>
    <col min="2318" max="2318" width="8.375" style="397" bestFit="1" customWidth="1"/>
    <col min="2319" max="2340" width="9.875" style="397" customWidth="1"/>
    <col min="2341" max="2362" width="0" style="397" hidden="1" customWidth="1"/>
    <col min="2363" max="2557" width="9.875" style="397" customWidth="1"/>
    <col min="2558" max="2560" width="9" style="397"/>
    <col min="2561" max="2561" width="12.25" style="397" bestFit="1" customWidth="1"/>
    <col min="2562" max="2562" width="9.875" style="397" customWidth="1"/>
    <col min="2563" max="2563" width="10.125" style="397" bestFit="1" customWidth="1"/>
    <col min="2564" max="2564" width="9.875" style="397" customWidth="1"/>
    <col min="2565" max="2565" width="10.125" style="397" bestFit="1" customWidth="1"/>
    <col min="2566" max="2566" width="9.875" style="397" customWidth="1"/>
    <col min="2567" max="2567" width="10.125" style="397" bestFit="1" customWidth="1"/>
    <col min="2568" max="2568" width="9.875" style="397" customWidth="1"/>
    <col min="2569" max="2569" width="11.125" style="397" bestFit="1" customWidth="1"/>
    <col min="2570" max="2570" width="10" style="397" customWidth="1"/>
    <col min="2571" max="2571" width="10.125" style="397" bestFit="1" customWidth="1"/>
    <col min="2572" max="2572" width="9.875" style="397" customWidth="1"/>
    <col min="2573" max="2573" width="11.125" style="397" bestFit="1" customWidth="1"/>
    <col min="2574" max="2574" width="8.375" style="397" bestFit="1" customWidth="1"/>
    <col min="2575" max="2596" width="9.875" style="397" customWidth="1"/>
    <col min="2597" max="2618" width="0" style="397" hidden="1" customWidth="1"/>
    <col min="2619" max="2813" width="9.875" style="397" customWidth="1"/>
    <col min="2814" max="2816" width="9" style="397"/>
    <col min="2817" max="2817" width="12.25" style="397" bestFit="1" customWidth="1"/>
    <col min="2818" max="2818" width="9.875" style="397" customWidth="1"/>
    <col min="2819" max="2819" width="10.125" style="397" bestFit="1" customWidth="1"/>
    <col min="2820" max="2820" width="9.875" style="397" customWidth="1"/>
    <col min="2821" max="2821" width="10.125" style="397" bestFit="1" customWidth="1"/>
    <col min="2822" max="2822" width="9.875" style="397" customWidth="1"/>
    <col min="2823" max="2823" width="10.125" style="397" bestFit="1" customWidth="1"/>
    <col min="2824" max="2824" width="9.875" style="397" customWidth="1"/>
    <col min="2825" max="2825" width="11.125" style="397" bestFit="1" customWidth="1"/>
    <col min="2826" max="2826" width="10" style="397" customWidth="1"/>
    <col min="2827" max="2827" width="10.125" style="397" bestFit="1" customWidth="1"/>
    <col min="2828" max="2828" width="9.875" style="397" customWidth="1"/>
    <col min="2829" max="2829" width="11.125" style="397" bestFit="1" customWidth="1"/>
    <col min="2830" max="2830" width="8.375" style="397" bestFit="1" customWidth="1"/>
    <col min="2831" max="2852" width="9.875" style="397" customWidth="1"/>
    <col min="2853" max="2874" width="0" style="397" hidden="1" customWidth="1"/>
    <col min="2875" max="3069" width="9.875" style="397" customWidth="1"/>
    <col min="3070" max="3072" width="9" style="397"/>
    <col min="3073" max="3073" width="12.25" style="397" bestFit="1" customWidth="1"/>
    <col min="3074" max="3074" width="9.875" style="397" customWidth="1"/>
    <col min="3075" max="3075" width="10.125" style="397" bestFit="1" customWidth="1"/>
    <col min="3076" max="3076" width="9.875" style="397" customWidth="1"/>
    <col min="3077" max="3077" width="10.125" style="397" bestFit="1" customWidth="1"/>
    <col min="3078" max="3078" width="9.875" style="397" customWidth="1"/>
    <col min="3079" max="3079" width="10.125" style="397" bestFit="1" customWidth="1"/>
    <col min="3080" max="3080" width="9.875" style="397" customWidth="1"/>
    <col min="3081" max="3081" width="11.125" style="397" bestFit="1" customWidth="1"/>
    <col min="3082" max="3082" width="10" style="397" customWidth="1"/>
    <col min="3083" max="3083" width="10.125" style="397" bestFit="1" customWidth="1"/>
    <col min="3084" max="3084" width="9.875" style="397" customWidth="1"/>
    <col min="3085" max="3085" width="11.125" style="397" bestFit="1" customWidth="1"/>
    <col min="3086" max="3086" width="8.375" style="397" bestFit="1" customWidth="1"/>
    <col min="3087" max="3108" width="9.875" style="397" customWidth="1"/>
    <col min="3109" max="3130" width="0" style="397" hidden="1" customWidth="1"/>
    <col min="3131" max="3325" width="9.875" style="397" customWidth="1"/>
    <col min="3326" max="3328" width="9" style="397"/>
    <col min="3329" max="3329" width="12.25" style="397" bestFit="1" customWidth="1"/>
    <col min="3330" max="3330" width="9.875" style="397" customWidth="1"/>
    <col min="3331" max="3331" width="10.125" style="397" bestFit="1" customWidth="1"/>
    <col min="3332" max="3332" width="9.875" style="397" customWidth="1"/>
    <col min="3333" max="3333" width="10.125" style="397" bestFit="1" customWidth="1"/>
    <col min="3334" max="3334" width="9.875" style="397" customWidth="1"/>
    <col min="3335" max="3335" width="10.125" style="397" bestFit="1" customWidth="1"/>
    <col min="3336" max="3336" width="9.875" style="397" customWidth="1"/>
    <col min="3337" max="3337" width="11.125" style="397" bestFit="1" customWidth="1"/>
    <col min="3338" max="3338" width="10" style="397" customWidth="1"/>
    <col min="3339" max="3339" width="10.125" style="397" bestFit="1" customWidth="1"/>
    <col min="3340" max="3340" width="9.875" style="397" customWidth="1"/>
    <col min="3341" max="3341" width="11.125" style="397" bestFit="1" customWidth="1"/>
    <col min="3342" max="3342" width="8.375" style="397" bestFit="1" customWidth="1"/>
    <col min="3343" max="3364" width="9.875" style="397" customWidth="1"/>
    <col min="3365" max="3386" width="0" style="397" hidden="1" customWidth="1"/>
    <col min="3387" max="3581" width="9.875" style="397" customWidth="1"/>
    <col min="3582" max="3584" width="9" style="397"/>
    <col min="3585" max="3585" width="12.25" style="397" bestFit="1" customWidth="1"/>
    <col min="3586" max="3586" width="9.875" style="397" customWidth="1"/>
    <col min="3587" max="3587" width="10.125" style="397" bestFit="1" customWidth="1"/>
    <col min="3588" max="3588" width="9.875" style="397" customWidth="1"/>
    <col min="3589" max="3589" width="10.125" style="397" bestFit="1" customWidth="1"/>
    <col min="3590" max="3590" width="9.875" style="397" customWidth="1"/>
    <col min="3591" max="3591" width="10.125" style="397" bestFit="1" customWidth="1"/>
    <col min="3592" max="3592" width="9.875" style="397" customWidth="1"/>
    <col min="3593" max="3593" width="11.125" style="397" bestFit="1" customWidth="1"/>
    <col min="3594" max="3594" width="10" style="397" customWidth="1"/>
    <col min="3595" max="3595" width="10.125" style="397" bestFit="1" customWidth="1"/>
    <col min="3596" max="3596" width="9.875" style="397" customWidth="1"/>
    <col min="3597" max="3597" width="11.125" style="397" bestFit="1" customWidth="1"/>
    <col min="3598" max="3598" width="8.375" style="397" bestFit="1" customWidth="1"/>
    <col min="3599" max="3620" width="9.875" style="397" customWidth="1"/>
    <col min="3621" max="3642" width="0" style="397" hidden="1" customWidth="1"/>
    <col min="3643" max="3837" width="9.875" style="397" customWidth="1"/>
    <col min="3838" max="3840" width="9" style="397"/>
    <col min="3841" max="3841" width="12.25" style="397" bestFit="1" customWidth="1"/>
    <col min="3842" max="3842" width="9.875" style="397" customWidth="1"/>
    <col min="3843" max="3843" width="10.125" style="397" bestFit="1" customWidth="1"/>
    <col min="3844" max="3844" width="9.875" style="397" customWidth="1"/>
    <col min="3845" max="3845" width="10.125" style="397" bestFit="1" customWidth="1"/>
    <col min="3846" max="3846" width="9.875" style="397" customWidth="1"/>
    <col min="3847" max="3847" width="10.125" style="397" bestFit="1" customWidth="1"/>
    <col min="3848" max="3848" width="9.875" style="397" customWidth="1"/>
    <col min="3849" max="3849" width="11.125" style="397" bestFit="1" customWidth="1"/>
    <col min="3850" max="3850" width="10" style="397" customWidth="1"/>
    <col min="3851" max="3851" width="10.125" style="397" bestFit="1" customWidth="1"/>
    <col min="3852" max="3852" width="9.875" style="397" customWidth="1"/>
    <col min="3853" max="3853" width="11.125" style="397" bestFit="1" customWidth="1"/>
    <col min="3854" max="3854" width="8.375" style="397" bestFit="1" customWidth="1"/>
    <col min="3855" max="3876" width="9.875" style="397" customWidth="1"/>
    <col min="3877" max="3898" width="0" style="397" hidden="1" customWidth="1"/>
    <col min="3899" max="4093" width="9.875" style="397" customWidth="1"/>
    <col min="4094" max="4096" width="9" style="397"/>
    <col min="4097" max="4097" width="12.25" style="397" bestFit="1" customWidth="1"/>
    <col min="4098" max="4098" width="9.875" style="397" customWidth="1"/>
    <col min="4099" max="4099" width="10.125" style="397" bestFit="1" customWidth="1"/>
    <col min="4100" max="4100" width="9.875" style="397" customWidth="1"/>
    <col min="4101" max="4101" width="10.125" style="397" bestFit="1" customWidth="1"/>
    <col min="4102" max="4102" width="9.875" style="397" customWidth="1"/>
    <col min="4103" max="4103" width="10.125" style="397" bestFit="1" customWidth="1"/>
    <col min="4104" max="4104" width="9.875" style="397" customWidth="1"/>
    <col min="4105" max="4105" width="11.125" style="397" bestFit="1" customWidth="1"/>
    <col min="4106" max="4106" width="10" style="397" customWidth="1"/>
    <col min="4107" max="4107" width="10.125" style="397" bestFit="1" customWidth="1"/>
    <col min="4108" max="4108" width="9.875" style="397" customWidth="1"/>
    <col min="4109" max="4109" width="11.125" style="397" bestFit="1" customWidth="1"/>
    <col min="4110" max="4110" width="8.375" style="397" bestFit="1" customWidth="1"/>
    <col min="4111" max="4132" width="9.875" style="397" customWidth="1"/>
    <col min="4133" max="4154" width="0" style="397" hidden="1" customWidth="1"/>
    <col min="4155" max="4349" width="9.875" style="397" customWidth="1"/>
    <col min="4350" max="4352" width="9" style="397"/>
    <col min="4353" max="4353" width="12.25" style="397" bestFit="1" customWidth="1"/>
    <col min="4354" max="4354" width="9.875" style="397" customWidth="1"/>
    <col min="4355" max="4355" width="10.125" style="397" bestFit="1" customWidth="1"/>
    <col min="4356" max="4356" width="9.875" style="397" customWidth="1"/>
    <col min="4357" max="4357" width="10.125" style="397" bestFit="1" customWidth="1"/>
    <col min="4358" max="4358" width="9.875" style="397" customWidth="1"/>
    <col min="4359" max="4359" width="10.125" style="397" bestFit="1" customWidth="1"/>
    <col min="4360" max="4360" width="9.875" style="397" customWidth="1"/>
    <col min="4361" max="4361" width="11.125" style="397" bestFit="1" customWidth="1"/>
    <col min="4362" max="4362" width="10" style="397" customWidth="1"/>
    <col min="4363" max="4363" width="10.125" style="397" bestFit="1" customWidth="1"/>
    <col min="4364" max="4364" width="9.875" style="397" customWidth="1"/>
    <col min="4365" max="4365" width="11.125" style="397" bestFit="1" customWidth="1"/>
    <col min="4366" max="4366" width="8.375" style="397" bestFit="1" customWidth="1"/>
    <col min="4367" max="4388" width="9.875" style="397" customWidth="1"/>
    <col min="4389" max="4410" width="0" style="397" hidden="1" customWidth="1"/>
    <col min="4411" max="4605" width="9.875" style="397" customWidth="1"/>
    <col min="4606" max="4608" width="9" style="397"/>
    <col min="4609" max="4609" width="12.25" style="397" bestFit="1" customWidth="1"/>
    <col min="4610" max="4610" width="9.875" style="397" customWidth="1"/>
    <col min="4611" max="4611" width="10.125" style="397" bestFit="1" customWidth="1"/>
    <col min="4612" max="4612" width="9.875" style="397" customWidth="1"/>
    <col min="4613" max="4613" width="10.125" style="397" bestFit="1" customWidth="1"/>
    <col min="4614" max="4614" width="9.875" style="397" customWidth="1"/>
    <col min="4615" max="4615" width="10.125" style="397" bestFit="1" customWidth="1"/>
    <col min="4616" max="4616" width="9.875" style="397" customWidth="1"/>
    <col min="4617" max="4617" width="11.125" style="397" bestFit="1" customWidth="1"/>
    <col min="4618" max="4618" width="10" style="397" customWidth="1"/>
    <col min="4619" max="4619" width="10.125" style="397" bestFit="1" customWidth="1"/>
    <col min="4620" max="4620" width="9.875" style="397" customWidth="1"/>
    <col min="4621" max="4621" width="11.125" style="397" bestFit="1" customWidth="1"/>
    <col min="4622" max="4622" width="8.375" style="397" bestFit="1" customWidth="1"/>
    <col min="4623" max="4644" width="9.875" style="397" customWidth="1"/>
    <col min="4645" max="4666" width="0" style="397" hidden="1" customWidth="1"/>
    <col min="4667" max="4861" width="9.875" style="397" customWidth="1"/>
    <col min="4862" max="4864" width="9" style="397"/>
    <col min="4865" max="4865" width="12.25" style="397" bestFit="1" customWidth="1"/>
    <col min="4866" max="4866" width="9.875" style="397" customWidth="1"/>
    <col min="4867" max="4867" width="10.125" style="397" bestFit="1" customWidth="1"/>
    <col min="4868" max="4868" width="9.875" style="397" customWidth="1"/>
    <col min="4869" max="4869" width="10.125" style="397" bestFit="1" customWidth="1"/>
    <col min="4870" max="4870" width="9.875" style="397" customWidth="1"/>
    <col min="4871" max="4871" width="10.125" style="397" bestFit="1" customWidth="1"/>
    <col min="4872" max="4872" width="9.875" style="397" customWidth="1"/>
    <col min="4873" max="4873" width="11.125" style="397" bestFit="1" customWidth="1"/>
    <col min="4874" max="4874" width="10" style="397" customWidth="1"/>
    <col min="4875" max="4875" width="10.125" style="397" bestFit="1" customWidth="1"/>
    <col min="4876" max="4876" width="9.875" style="397" customWidth="1"/>
    <col min="4877" max="4877" width="11.125" style="397" bestFit="1" customWidth="1"/>
    <col min="4878" max="4878" width="8.375" style="397" bestFit="1" customWidth="1"/>
    <col min="4879" max="4900" width="9.875" style="397" customWidth="1"/>
    <col min="4901" max="4922" width="0" style="397" hidden="1" customWidth="1"/>
    <col min="4923" max="5117" width="9.875" style="397" customWidth="1"/>
    <col min="5118" max="5120" width="9" style="397"/>
    <col min="5121" max="5121" width="12.25" style="397" bestFit="1" customWidth="1"/>
    <col min="5122" max="5122" width="9.875" style="397" customWidth="1"/>
    <col min="5123" max="5123" width="10.125" style="397" bestFit="1" customWidth="1"/>
    <col min="5124" max="5124" width="9.875" style="397" customWidth="1"/>
    <col min="5125" max="5125" width="10.125" style="397" bestFit="1" customWidth="1"/>
    <col min="5126" max="5126" width="9.875" style="397" customWidth="1"/>
    <col min="5127" max="5127" width="10.125" style="397" bestFit="1" customWidth="1"/>
    <col min="5128" max="5128" width="9.875" style="397" customWidth="1"/>
    <col min="5129" max="5129" width="11.125" style="397" bestFit="1" customWidth="1"/>
    <col min="5130" max="5130" width="10" style="397" customWidth="1"/>
    <col min="5131" max="5131" width="10.125" style="397" bestFit="1" customWidth="1"/>
    <col min="5132" max="5132" width="9.875" style="397" customWidth="1"/>
    <col min="5133" max="5133" width="11.125" style="397" bestFit="1" customWidth="1"/>
    <col min="5134" max="5134" width="8.375" style="397" bestFit="1" customWidth="1"/>
    <col min="5135" max="5156" width="9.875" style="397" customWidth="1"/>
    <col min="5157" max="5178" width="0" style="397" hidden="1" customWidth="1"/>
    <col min="5179" max="5373" width="9.875" style="397" customWidth="1"/>
    <col min="5374" max="5376" width="9" style="397"/>
    <col min="5377" max="5377" width="12.25" style="397" bestFit="1" customWidth="1"/>
    <col min="5378" max="5378" width="9.875" style="397" customWidth="1"/>
    <col min="5379" max="5379" width="10.125" style="397" bestFit="1" customWidth="1"/>
    <col min="5380" max="5380" width="9.875" style="397" customWidth="1"/>
    <col min="5381" max="5381" width="10.125" style="397" bestFit="1" customWidth="1"/>
    <col min="5382" max="5382" width="9.875" style="397" customWidth="1"/>
    <col min="5383" max="5383" width="10.125" style="397" bestFit="1" customWidth="1"/>
    <col min="5384" max="5384" width="9.875" style="397" customWidth="1"/>
    <col min="5385" max="5385" width="11.125" style="397" bestFit="1" customWidth="1"/>
    <col min="5386" max="5386" width="10" style="397" customWidth="1"/>
    <col min="5387" max="5387" width="10.125" style="397" bestFit="1" customWidth="1"/>
    <col min="5388" max="5388" width="9.875" style="397" customWidth="1"/>
    <col min="5389" max="5389" width="11.125" style="397" bestFit="1" customWidth="1"/>
    <col min="5390" max="5390" width="8.375" style="397" bestFit="1" customWidth="1"/>
    <col min="5391" max="5412" width="9.875" style="397" customWidth="1"/>
    <col min="5413" max="5434" width="0" style="397" hidden="1" customWidth="1"/>
    <col min="5435" max="5629" width="9.875" style="397" customWidth="1"/>
    <col min="5630" max="5632" width="9" style="397"/>
    <col min="5633" max="5633" width="12.25" style="397" bestFit="1" customWidth="1"/>
    <col min="5634" max="5634" width="9.875" style="397" customWidth="1"/>
    <col min="5635" max="5635" width="10.125" style="397" bestFit="1" customWidth="1"/>
    <col min="5636" max="5636" width="9.875" style="397" customWidth="1"/>
    <col min="5637" max="5637" width="10.125" style="397" bestFit="1" customWidth="1"/>
    <col min="5638" max="5638" width="9.875" style="397" customWidth="1"/>
    <col min="5639" max="5639" width="10.125" style="397" bestFit="1" customWidth="1"/>
    <col min="5640" max="5640" width="9.875" style="397" customWidth="1"/>
    <col min="5641" max="5641" width="11.125" style="397" bestFit="1" customWidth="1"/>
    <col min="5642" max="5642" width="10" style="397" customWidth="1"/>
    <col min="5643" max="5643" width="10.125" style="397" bestFit="1" customWidth="1"/>
    <col min="5644" max="5644" width="9.875" style="397" customWidth="1"/>
    <col min="5645" max="5645" width="11.125" style="397" bestFit="1" customWidth="1"/>
    <col min="5646" max="5646" width="8.375" style="397" bestFit="1" customWidth="1"/>
    <col min="5647" max="5668" width="9.875" style="397" customWidth="1"/>
    <col min="5669" max="5690" width="0" style="397" hidden="1" customWidth="1"/>
    <col min="5691" max="5885" width="9.875" style="397" customWidth="1"/>
    <col min="5886" max="5888" width="9" style="397"/>
    <col min="5889" max="5889" width="12.25" style="397" bestFit="1" customWidth="1"/>
    <col min="5890" max="5890" width="9.875" style="397" customWidth="1"/>
    <col min="5891" max="5891" width="10.125" style="397" bestFit="1" customWidth="1"/>
    <col min="5892" max="5892" width="9.875" style="397" customWidth="1"/>
    <col min="5893" max="5893" width="10.125" style="397" bestFit="1" customWidth="1"/>
    <col min="5894" max="5894" width="9.875" style="397" customWidth="1"/>
    <col min="5895" max="5895" width="10.125" style="397" bestFit="1" customWidth="1"/>
    <col min="5896" max="5896" width="9.875" style="397" customWidth="1"/>
    <col min="5897" max="5897" width="11.125" style="397" bestFit="1" customWidth="1"/>
    <col min="5898" max="5898" width="10" style="397" customWidth="1"/>
    <col min="5899" max="5899" width="10.125" style="397" bestFit="1" customWidth="1"/>
    <col min="5900" max="5900" width="9.875" style="397" customWidth="1"/>
    <col min="5901" max="5901" width="11.125" style="397" bestFit="1" customWidth="1"/>
    <col min="5902" max="5902" width="8.375" style="397" bestFit="1" customWidth="1"/>
    <col min="5903" max="5924" width="9.875" style="397" customWidth="1"/>
    <col min="5925" max="5946" width="0" style="397" hidden="1" customWidth="1"/>
    <col min="5947" max="6141" width="9.875" style="397" customWidth="1"/>
    <col min="6142" max="6144" width="9" style="397"/>
    <col min="6145" max="6145" width="12.25" style="397" bestFit="1" customWidth="1"/>
    <col min="6146" max="6146" width="9.875" style="397" customWidth="1"/>
    <col min="6147" max="6147" width="10.125" style="397" bestFit="1" customWidth="1"/>
    <col min="6148" max="6148" width="9.875" style="397" customWidth="1"/>
    <col min="6149" max="6149" width="10.125" style="397" bestFit="1" customWidth="1"/>
    <col min="6150" max="6150" width="9.875" style="397" customWidth="1"/>
    <col min="6151" max="6151" width="10.125" style="397" bestFit="1" customWidth="1"/>
    <col min="6152" max="6152" width="9.875" style="397" customWidth="1"/>
    <col min="6153" max="6153" width="11.125" style="397" bestFit="1" customWidth="1"/>
    <col min="6154" max="6154" width="10" style="397" customWidth="1"/>
    <col min="6155" max="6155" width="10.125" style="397" bestFit="1" customWidth="1"/>
    <col min="6156" max="6156" width="9.875" style="397" customWidth="1"/>
    <col min="6157" max="6157" width="11.125" style="397" bestFit="1" customWidth="1"/>
    <col min="6158" max="6158" width="8.375" style="397" bestFit="1" customWidth="1"/>
    <col min="6159" max="6180" width="9.875" style="397" customWidth="1"/>
    <col min="6181" max="6202" width="0" style="397" hidden="1" customWidth="1"/>
    <col min="6203" max="6397" width="9.875" style="397" customWidth="1"/>
    <col min="6398" max="6400" width="9" style="397"/>
    <col min="6401" max="6401" width="12.25" style="397" bestFit="1" customWidth="1"/>
    <col min="6402" max="6402" width="9.875" style="397" customWidth="1"/>
    <col min="6403" max="6403" width="10.125" style="397" bestFit="1" customWidth="1"/>
    <col min="6404" max="6404" width="9.875" style="397" customWidth="1"/>
    <col min="6405" max="6405" width="10.125" style="397" bestFit="1" customWidth="1"/>
    <col min="6406" max="6406" width="9.875" style="397" customWidth="1"/>
    <col min="6407" max="6407" width="10.125" style="397" bestFit="1" customWidth="1"/>
    <col min="6408" max="6408" width="9.875" style="397" customWidth="1"/>
    <col min="6409" max="6409" width="11.125" style="397" bestFit="1" customWidth="1"/>
    <col min="6410" max="6410" width="10" style="397" customWidth="1"/>
    <col min="6411" max="6411" width="10.125" style="397" bestFit="1" customWidth="1"/>
    <col min="6412" max="6412" width="9.875" style="397" customWidth="1"/>
    <col min="6413" max="6413" width="11.125" style="397" bestFit="1" customWidth="1"/>
    <col min="6414" max="6414" width="8.375" style="397" bestFit="1" customWidth="1"/>
    <col min="6415" max="6436" width="9.875" style="397" customWidth="1"/>
    <col min="6437" max="6458" width="0" style="397" hidden="1" customWidth="1"/>
    <col min="6459" max="6653" width="9.875" style="397" customWidth="1"/>
    <col min="6654" max="6656" width="9" style="397"/>
    <col min="6657" max="6657" width="12.25" style="397" bestFit="1" customWidth="1"/>
    <col min="6658" max="6658" width="9.875" style="397" customWidth="1"/>
    <col min="6659" max="6659" width="10.125" style="397" bestFit="1" customWidth="1"/>
    <col min="6660" max="6660" width="9.875" style="397" customWidth="1"/>
    <col min="6661" max="6661" width="10.125" style="397" bestFit="1" customWidth="1"/>
    <col min="6662" max="6662" width="9.875" style="397" customWidth="1"/>
    <col min="6663" max="6663" width="10.125" style="397" bestFit="1" customWidth="1"/>
    <col min="6664" max="6664" width="9.875" style="397" customWidth="1"/>
    <col min="6665" max="6665" width="11.125" style="397" bestFit="1" customWidth="1"/>
    <col min="6666" max="6666" width="10" style="397" customWidth="1"/>
    <col min="6667" max="6667" width="10.125" style="397" bestFit="1" customWidth="1"/>
    <col min="6668" max="6668" width="9.875" style="397" customWidth="1"/>
    <col min="6669" max="6669" width="11.125" style="397" bestFit="1" customWidth="1"/>
    <col min="6670" max="6670" width="8.375" style="397" bestFit="1" customWidth="1"/>
    <col min="6671" max="6692" width="9.875" style="397" customWidth="1"/>
    <col min="6693" max="6714" width="0" style="397" hidden="1" customWidth="1"/>
    <col min="6715" max="6909" width="9.875" style="397" customWidth="1"/>
    <col min="6910" max="6912" width="9" style="397"/>
    <col min="6913" max="6913" width="12.25" style="397" bestFit="1" customWidth="1"/>
    <col min="6914" max="6914" width="9.875" style="397" customWidth="1"/>
    <col min="6915" max="6915" width="10.125" style="397" bestFit="1" customWidth="1"/>
    <col min="6916" max="6916" width="9.875" style="397" customWidth="1"/>
    <col min="6917" max="6917" width="10.125" style="397" bestFit="1" customWidth="1"/>
    <col min="6918" max="6918" width="9.875" style="397" customWidth="1"/>
    <col min="6919" max="6919" width="10.125" style="397" bestFit="1" customWidth="1"/>
    <col min="6920" max="6920" width="9.875" style="397" customWidth="1"/>
    <col min="6921" max="6921" width="11.125" style="397" bestFit="1" customWidth="1"/>
    <col min="6922" max="6922" width="10" style="397" customWidth="1"/>
    <col min="6923" max="6923" width="10.125" style="397" bestFit="1" customWidth="1"/>
    <col min="6924" max="6924" width="9.875" style="397" customWidth="1"/>
    <col min="6925" max="6925" width="11.125" style="397" bestFit="1" customWidth="1"/>
    <col min="6926" max="6926" width="8.375" style="397" bestFit="1" customWidth="1"/>
    <col min="6927" max="6948" width="9.875" style="397" customWidth="1"/>
    <col min="6949" max="6970" width="0" style="397" hidden="1" customWidth="1"/>
    <col min="6971" max="7165" width="9.875" style="397" customWidth="1"/>
    <col min="7166" max="7168" width="9" style="397"/>
    <col min="7169" max="7169" width="12.25" style="397" bestFit="1" customWidth="1"/>
    <col min="7170" max="7170" width="9.875" style="397" customWidth="1"/>
    <col min="7171" max="7171" width="10.125" style="397" bestFit="1" customWidth="1"/>
    <col min="7172" max="7172" width="9.875" style="397" customWidth="1"/>
    <col min="7173" max="7173" width="10.125" style="397" bestFit="1" customWidth="1"/>
    <col min="7174" max="7174" width="9.875" style="397" customWidth="1"/>
    <col min="7175" max="7175" width="10.125" style="397" bestFit="1" customWidth="1"/>
    <col min="7176" max="7176" width="9.875" style="397" customWidth="1"/>
    <col min="7177" max="7177" width="11.125" style="397" bestFit="1" customWidth="1"/>
    <col min="7178" max="7178" width="10" style="397" customWidth="1"/>
    <col min="7179" max="7179" width="10.125" style="397" bestFit="1" customWidth="1"/>
    <col min="7180" max="7180" width="9.875" style="397" customWidth="1"/>
    <col min="7181" max="7181" width="11.125" style="397" bestFit="1" customWidth="1"/>
    <col min="7182" max="7182" width="8.375" style="397" bestFit="1" customWidth="1"/>
    <col min="7183" max="7204" width="9.875" style="397" customWidth="1"/>
    <col min="7205" max="7226" width="0" style="397" hidden="1" customWidth="1"/>
    <col min="7227" max="7421" width="9.875" style="397" customWidth="1"/>
    <col min="7422" max="7424" width="9" style="397"/>
    <col min="7425" max="7425" width="12.25" style="397" bestFit="1" customWidth="1"/>
    <col min="7426" max="7426" width="9.875" style="397" customWidth="1"/>
    <col min="7427" max="7427" width="10.125" style="397" bestFit="1" customWidth="1"/>
    <col min="7428" max="7428" width="9.875" style="397" customWidth="1"/>
    <col min="7429" max="7429" width="10.125" style="397" bestFit="1" customWidth="1"/>
    <col min="7430" max="7430" width="9.875" style="397" customWidth="1"/>
    <col min="7431" max="7431" width="10.125" style="397" bestFit="1" customWidth="1"/>
    <col min="7432" max="7432" width="9.875" style="397" customWidth="1"/>
    <col min="7433" max="7433" width="11.125" style="397" bestFit="1" customWidth="1"/>
    <col min="7434" max="7434" width="10" style="397" customWidth="1"/>
    <col min="7435" max="7435" width="10.125" style="397" bestFit="1" customWidth="1"/>
    <col min="7436" max="7436" width="9.875" style="397" customWidth="1"/>
    <col min="7437" max="7437" width="11.125" style="397" bestFit="1" customWidth="1"/>
    <col min="7438" max="7438" width="8.375" style="397" bestFit="1" customWidth="1"/>
    <col min="7439" max="7460" width="9.875" style="397" customWidth="1"/>
    <col min="7461" max="7482" width="0" style="397" hidden="1" customWidth="1"/>
    <col min="7483" max="7677" width="9.875" style="397" customWidth="1"/>
    <col min="7678" max="7680" width="9" style="397"/>
    <col min="7681" max="7681" width="12.25" style="397" bestFit="1" customWidth="1"/>
    <col min="7682" max="7682" width="9.875" style="397" customWidth="1"/>
    <col min="7683" max="7683" width="10.125" style="397" bestFit="1" customWidth="1"/>
    <col min="7684" max="7684" width="9.875" style="397" customWidth="1"/>
    <col min="7685" max="7685" width="10.125" style="397" bestFit="1" customWidth="1"/>
    <col min="7686" max="7686" width="9.875" style="397" customWidth="1"/>
    <col min="7687" max="7687" width="10.125" style="397" bestFit="1" customWidth="1"/>
    <col min="7688" max="7688" width="9.875" style="397" customWidth="1"/>
    <col min="7689" max="7689" width="11.125" style="397" bestFit="1" customWidth="1"/>
    <col min="7690" max="7690" width="10" style="397" customWidth="1"/>
    <col min="7691" max="7691" width="10.125" style="397" bestFit="1" customWidth="1"/>
    <col min="7692" max="7692" width="9.875" style="397" customWidth="1"/>
    <col min="7693" max="7693" width="11.125" style="397" bestFit="1" customWidth="1"/>
    <col min="7694" max="7694" width="8.375" style="397" bestFit="1" customWidth="1"/>
    <col min="7695" max="7716" width="9.875" style="397" customWidth="1"/>
    <col min="7717" max="7738" width="0" style="397" hidden="1" customWidth="1"/>
    <col min="7739" max="7933" width="9.875" style="397" customWidth="1"/>
    <col min="7934" max="7936" width="9" style="397"/>
    <col min="7937" max="7937" width="12.25" style="397" bestFit="1" customWidth="1"/>
    <col min="7938" max="7938" width="9.875" style="397" customWidth="1"/>
    <col min="7939" max="7939" width="10.125" style="397" bestFit="1" customWidth="1"/>
    <col min="7940" max="7940" width="9.875" style="397" customWidth="1"/>
    <col min="7941" max="7941" width="10.125" style="397" bestFit="1" customWidth="1"/>
    <col min="7942" max="7942" width="9.875" style="397" customWidth="1"/>
    <col min="7943" max="7943" width="10.125" style="397" bestFit="1" customWidth="1"/>
    <col min="7944" max="7944" width="9.875" style="397" customWidth="1"/>
    <col min="7945" max="7945" width="11.125" style="397" bestFit="1" customWidth="1"/>
    <col min="7946" max="7946" width="10" style="397" customWidth="1"/>
    <col min="7947" max="7947" width="10.125" style="397" bestFit="1" customWidth="1"/>
    <col min="7948" max="7948" width="9.875" style="397" customWidth="1"/>
    <col min="7949" max="7949" width="11.125" style="397" bestFit="1" customWidth="1"/>
    <col min="7950" max="7950" width="8.375" style="397" bestFit="1" customWidth="1"/>
    <col min="7951" max="7972" width="9.875" style="397" customWidth="1"/>
    <col min="7973" max="7994" width="0" style="397" hidden="1" customWidth="1"/>
    <col min="7995" max="8189" width="9.875" style="397" customWidth="1"/>
    <col min="8190" max="8192" width="9" style="397"/>
    <col min="8193" max="8193" width="12.25" style="397" bestFit="1" customWidth="1"/>
    <col min="8194" max="8194" width="9.875" style="397" customWidth="1"/>
    <col min="8195" max="8195" width="10.125" style="397" bestFit="1" customWidth="1"/>
    <col min="8196" max="8196" width="9.875" style="397" customWidth="1"/>
    <col min="8197" max="8197" width="10.125" style="397" bestFit="1" customWidth="1"/>
    <col min="8198" max="8198" width="9.875" style="397" customWidth="1"/>
    <col min="8199" max="8199" width="10.125" style="397" bestFit="1" customWidth="1"/>
    <col min="8200" max="8200" width="9.875" style="397" customWidth="1"/>
    <col min="8201" max="8201" width="11.125" style="397" bestFit="1" customWidth="1"/>
    <col min="8202" max="8202" width="10" style="397" customWidth="1"/>
    <col min="8203" max="8203" width="10.125" style="397" bestFit="1" customWidth="1"/>
    <col min="8204" max="8204" width="9.875" style="397" customWidth="1"/>
    <col min="8205" max="8205" width="11.125" style="397" bestFit="1" customWidth="1"/>
    <col min="8206" max="8206" width="8.375" style="397" bestFit="1" customWidth="1"/>
    <col min="8207" max="8228" width="9.875" style="397" customWidth="1"/>
    <col min="8229" max="8250" width="0" style="397" hidden="1" customWidth="1"/>
    <col min="8251" max="8445" width="9.875" style="397" customWidth="1"/>
    <col min="8446" max="8448" width="9" style="397"/>
    <col min="8449" max="8449" width="12.25" style="397" bestFit="1" customWidth="1"/>
    <col min="8450" max="8450" width="9.875" style="397" customWidth="1"/>
    <col min="8451" max="8451" width="10.125" style="397" bestFit="1" customWidth="1"/>
    <col min="8452" max="8452" width="9.875" style="397" customWidth="1"/>
    <col min="8453" max="8453" width="10.125" style="397" bestFit="1" customWidth="1"/>
    <col min="8454" max="8454" width="9.875" style="397" customWidth="1"/>
    <col min="8455" max="8455" width="10.125" style="397" bestFit="1" customWidth="1"/>
    <col min="8456" max="8456" width="9.875" style="397" customWidth="1"/>
    <col min="8457" max="8457" width="11.125" style="397" bestFit="1" customWidth="1"/>
    <col min="8458" max="8458" width="10" style="397" customWidth="1"/>
    <col min="8459" max="8459" width="10.125" style="397" bestFit="1" customWidth="1"/>
    <col min="8460" max="8460" width="9.875" style="397" customWidth="1"/>
    <col min="8461" max="8461" width="11.125" style="397" bestFit="1" customWidth="1"/>
    <col min="8462" max="8462" width="8.375" style="397" bestFit="1" customWidth="1"/>
    <col min="8463" max="8484" width="9.875" style="397" customWidth="1"/>
    <col min="8485" max="8506" width="0" style="397" hidden="1" customWidth="1"/>
    <col min="8507" max="8701" width="9.875" style="397" customWidth="1"/>
    <col min="8702" max="8704" width="9" style="397"/>
    <col min="8705" max="8705" width="12.25" style="397" bestFit="1" customWidth="1"/>
    <col min="8706" max="8706" width="9.875" style="397" customWidth="1"/>
    <col min="8707" max="8707" width="10.125" style="397" bestFit="1" customWidth="1"/>
    <col min="8708" max="8708" width="9.875" style="397" customWidth="1"/>
    <col min="8709" max="8709" width="10.125" style="397" bestFit="1" customWidth="1"/>
    <col min="8710" max="8710" width="9.875" style="397" customWidth="1"/>
    <col min="8711" max="8711" width="10.125" style="397" bestFit="1" customWidth="1"/>
    <col min="8712" max="8712" width="9.875" style="397" customWidth="1"/>
    <col min="8713" max="8713" width="11.125" style="397" bestFit="1" customWidth="1"/>
    <col min="8714" max="8714" width="10" style="397" customWidth="1"/>
    <col min="8715" max="8715" width="10.125" style="397" bestFit="1" customWidth="1"/>
    <col min="8716" max="8716" width="9.875" style="397" customWidth="1"/>
    <col min="8717" max="8717" width="11.125" style="397" bestFit="1" customWidth="1"/>
    <col min="8718" max="8718" width="8.375" style="397" bestFit="1" customWidth="1"/>
    <col min="8719" max="8740" width="9.875" style="397" customWidth="1"/>
    <col min="8741" max="8762" width="0" style="397" hidden="1" customWidth="1"/>
    <col min="8763" max="8957" width="9.875" style="397" customWidth="1"/>
    <col min="8958" max="8960" width="9" style="397"/>
    <col min="8961" max="8961" width="12.25" style="397" bestFit="1" customWidth="1"/>
    <col min="8962" max="8962" width="9.875" style="397" customWidth="1"/>
    <col min="8963" max="8963" width="10.125" style="397" bestFit="1" customWidth="1"/>
    <col min="8964" max="8964" width="9.875" style="397" customWidth="1"/>
    <col min="8965" max="8965" width="10.125" style="397" bestFit="1" customWidth="1"/>
    <col min="8966" max="8966" width="9.875" style="397" customWidth="1"/>
    <col min="8967" max="8967" width="10.125" style="397" bestFit="1" customWidth="1"/>
    <col min="8968" max="8968" width="9.875" style="397" customWidth="1"/>
    <col min="8969" max="8969" width="11.125" style="397" bestFit="1" customWidth="1"/>
    <col min="8970" max="8970" width="10" style="397" customWidth="1"/>
    <col min="8971" max="8971" width="10.125" style="397" bestFit="1" customWidth="1"/>
    <col min="8972" max="8972" width="9.875" style="397" customWidth="1"/>
    <col min="8973" max="8973" width="11.125" style="397" bestFit="1" customWidth="1"/>
    <col min="8974" max="8974" width="8.375" style="397" bestFit="1" customWidth="1"/>
    <col min="8975" max="8996" width="9.875" style="397" customWidth="1"/>
    <col min="8997" max="9018" width="0" style="397" hidden="1" customWidth="1"/>
    <col min="9019" max="9213" width="9.875" style="397" customWidth="1"/>
    <col min="9214" max="9216" width="9" style="397"/>
    <col min="9217" max="9217" width="12.25" style="397" bestFit="1" customWidth="1"/>
    <col min="9218" max="9218" width="9.875" style="397" customWidth="1"/>
    <col min="9219" max="9219" width="10.125" style="397" bestFit="1" customWidth="1"/>
    <col min="9220" max="9220" width="9.875" style="397" customWidth="1"/>
    <col min="9221" max="9221" width="10.125" style="397" bestFit="1" customWidth="1"/>
    <col min="9222" max="9222" width="9.875" style="397" customWidth="1"/>
    <col min="9223" max="9223" width="10.125" style="397" bestFit="1" customWidth="1"/>
    <col min="9224" max="9224" width="9.875" style="397" customWidth="1"/>
    <col min="9225" max="9225" width="11.125" style="397" bestFit="1" customWidth="1"/>
    <col min="9226" max="9226" width="10" style="397" customWidth="1"/>
    <col min="9227" max="9227" width="10.125" style="397" bestFit="1" customWidth="1"/>
    <col min="9228" max="9228" width="9.875" style="397" customWidth="1"/>
    <col min="9229" max="9229" width="11.125" style="397" bestFit="1" customWidth="1"/>
    <col min="9230" max="9230" width="8.375" style="397" bestFit="1" customWidth="1"/>
    <col min="9231" max="9252" width="9.875" style="397" customWidth="1"/>
    <col min="9253" max="9274" width="0" style="397" hidden="1" customWidth="1"/>
    <col min="9275" max="9469" width="9.875" style="397" customWidth="1"/>
    <col min="9470" max="9472" width="9" style="397"/>
    <col min="9473" max="9473" width="12.25" style="397" bestFit="1" customWidth="1"/>
    <col min="9474" max="9474" width="9.875" style="397" customWidth="1"/>
    <col min="9475" max="9475" width="10.125" style="397" bestFit="1" customWidth="1"/>
    <col min="9476" max="9476" width="9.875" style="397" customWidth="1"/>
    <col min="9477" max="9477" width="10.125" style="397" bestFit="1" customWidth="1"/>
    <col min="9478" max="9478" width="9.875" style="397" customWidth="1"/>
    <col min="9479" max="9479" width="10.125" style="397" bestFit="1" customWidth="1"/>
    <col min="9480" max="9480" width="9.875" style="397" customWidth="1"/>
    <col min="9481" max="9481" width="11.125" style="397" bestFit="1" customWidth="1"/>
    <col min="9482" max="9482" width="10" style="397" customWidth="1"/>
    <col min="9483" max="9483" width="10.125" style="397" bestFit="1" customWidth="1"/>
    <col min="9484" max="9484" width="9.875" style="397" customWidth="1"/>
    <col min="9485" max="9485" width="11.125" style="397" bestFit="1" customWidth="1"/>
    <col min="9486" max="9486" width="8.375" style="397" bestFit="1" customWidth="1"/>
    <col min="9487" max="9508" width="9.875" style="397" customWidth="1"/>
    <col min="9509" max="9530" width="0" style="397" hidden="1" customWidth="1"/>
    <col min="9531" max="9725" width="9.875" style="397" customWidth="1"/>
    <col min="9726" max="9728" width="9" style="397"/>
    <col min="9729" max="9729" width="12.25" style="397" bestFit="1" customWidth="1"/>
    <col min="9730" max="9730" width="9.875" style="397" customWidth="1"/>
    <col min="9731" max="9731" width="10.125" style="397" bestFit="1" customWidth="1"/>
    <col min="9732" max="9732" width="9.875" style="397" customWidth="1"/>
    <col min="9733" max="9733" width="10.125" style="397" bestFit="1" customWidth="1"/>
    <col min="9734" max="9734" width="9.875" style="397" customWidth="1"/>
    <col min="9735" max="9735" width="10.125" style="397" bestFit="1" customWidth="1"/>
    <col min="9736" max="9736" width="9.875" style="397" customWidth="1"/>
    <col min="9737" max="9737" width="11.125" style="397" bestFit="1" customWidth="1"/>
    <col min="9738" max="9738" width="10" style="397" customWidth="1"/>
    <col min="9739" max="9739" width="10.125" style="397" bestFit="1" customWidth="1"/>
    <col min="9740" max="9740" width="9.875" style="397" customWidth="1"/>
    <col min="9741" max="9741" width="11.125" style="397" bestFit="1" customWidth="1"/>
    <col min="9742" max="9742" width="8.375" style="397" bestFit="1" customWidth="1"/>
    <col min="9743" max="9764" width="9.875" style="397" customWidth="1"/>
    <col min="9765" max="9786" width="0" style="397" hidden="1" customWidth="1"/>
    <col min="9787" max="9981" width="9.875" style="397" customWidth="1"/>
    <col min="9982" max="9984" width="9" style="397"/>
    <col min="9985" max="9985" width="12.25" style="397" bestFit="1" customWidth="1"/>
    <col min="9986" max="9986" width="9.875" style="397" customWidth="1"/>
    <col min="9987" max="9987" width="10.125" style="397" bestFit="1" customWidth="1"/>
    <col min="9988" max="9988" width="9.875" style="397" customWidth="1"/>
    <col min="9989" max="9989" width="10.125" style="397" bestFit="1" customWidth="1"/>
    <col min="9990" max="9990" width="9.875" style="397" customWidth="1"/>
    <col min="9991" max="9991" width="10.125" style="397" bestFit="1" customWidth="1"/>
    <col min="9992" max="9992" width="9.875" style="397" customWidth="1"/>
    <col min="9993" max="9993" width="11.125" style="397" bestFit="1" customWidth="1"/>
    <col min="9994" max="9994" width="10" style="397" customWidth="1"/>
    <col min="9995" max="9995" width="10.125" style="397" bestFit="1" customWidth="1"/>
    <col min="9996" max="9996" width="9.875" style="397" customWidth="1"/>
    <col min="9997" max="9997" width="11.125" style="397" bestFit="1" customWidth="1"/>
    <col min="9998" max="9998" width="8.375" style="397" bestFit="1" customWidth="1"/>
    <col min="9999" max="10020" width="9.875" style="397" customWidth="1"/>
    <col min="10021" max="10042" width="0" style="397" hidden="1" customWidth="1"/>
    <col min="10043" max="10237" width="9.875" style="397" customWidth="1"/>
    <col min="10238" max="10240" width="9" style="397"/>
    <col min="10241" max="10241" width="12.25" style="397" bestFit="1" customWidth="1"/>
    <col min="10242" max="10242" width="9.875" style="397" customWidth="1"/>
    <col min="10243" max="10243" width="10.125" style="397" bestFit="1" customWidth="1"/>
    <col min="10244" max="10244" width="9.875" style="397" customWidth="1"/>
    <col min="10245" max="10245" width="10.125" style="397" bestFit="1" customWidth="1"/>
    <col min="10246" max="10246" width="9.875" style="397" customWidth="1"/>
    <col min="10247" max="10247" width="10.125" style="397" bestFit="1" customWidth="1"/>
    <col min="10248" max="10248" width="9.875" style="397" customWidth="1"/>
    <col min="10249" max="10249" width="11.125" style="397" bestFit="1" customWidth="1"/>
    <col min="10250" max="10250" width="10" style="397" customWidth="1"/>
    <col min="10251" max="10251" width="10.125" style="397" bestFit="1" customWidth="1"/>
    <col min="10252" max="10252" width="9.875" style="397" customWidth="1"/>
    <col min="10253" max="10253" width="11.125" style="397" bestFit="1" customWidth="1"/>
    <col min="10254" max="10254" width="8.375" style="397" bestFit="1" customWidth="1"/>
    <col min="10255" max="10276" width="9.875" style="397" customWidth="1"/>
    <col min="10277" max="10298" width="0" style="397" hidden="1" customWidth="1"/>
    <col min="10299" max="10493" width="9.875" style="397" customWidth="1"/>
    <col min="10494" max="10496" width="9" style="397"/>
    <col min="10497" max="10497" width="12.25" style="397" bestFit="1" customWidth="1"/>
    <col min="10498" max="10498" width="9.875" style="397" customWidth="1"/>
    <col min="10499" max="10499" width="10.125" style="397" bestFit="1" customWidth="1"/>
    <col min="10500" max="10500" width="9.875" style="397" customWidth="1"/>
    <col min="10501" max="10501" width="10.125" style="397" bestFit="1" customWidth="1"/>
    <col min="10502" max="10502" width="9.875" style="397" customWidth="1"/>
    <col min="10503" max="10503" width="10.125" style="397" bestFit="1" customWidth="1"/>
    <col min="10504" max="10504" width="9.875" style="397" customWidth="1"/>
    <col min="10505" max="10505" width="11.125" style="397" bestFit="1" customWidth="1"/>
    <col min="10506" max="10506" width="10" style="397" customWidth="1"/>
    <col min="10507" max="10507" width="10.125" style="397" bestFit="1" customWidth="1"/>
    <col min="10508" max="10508" width="9.875" style="397" customWidth="1"/>
    <col min="10509" max="10509" width="11.125" style="397" bestFit="1" customWidth="1"/>
    <col min="10510" max="10510" width="8.375" style="397" bestFit="1" customWidth="1"/>
    <col min="10511" max="10532" width="9.875" style="397" customWidth="1"/>
    <col min="10533" max="10554" width="0" style="397" hidden="1" customWidth="1"/>
    <col min="10555" max="10749" width="9.875" style="397" customWidth="1"/>
    <col min="10750" max="10752" width="9" style="397"/>
    <col min="10753" max="10753" width="12.25" style="397" bestFit="1" customWidth="1"/>
    <col min="10754" max="10754" width="9.875" style="397" customWidth="1"/>
    <col min="10755" max="10755" width="10.125" style="397" bestFit="1" customWidth="1"/>
    <col min="10756" max="10756" width="9.875" style="397" customWidth="1"/>
    <col min="10757" max="10757" width="10.125" style="397" bestFit="1" customWidth="1"/>
    <col min="10758" max="10758" width="9.875" style="397" customWidth="1"/>
    <col min="10759" max="10759" width="10.125" style="397" bestFit="1" customWidth="1"/>
    <col min="10760" max="10760" width="9.875" style="397" customWidth="1"/>
    <col min="10761" max="10761" width="11.125" style="397" bestFit="1" customWidth="1"/>
    <col min="10762" max="10762" width="10" style="397" customWidth="1"/>
    <col min="10763" max="10763" width="10.125" style="397" bestFit="1" customWidth="1"/>
    <col min="10764" max="10764" width="9.875" style="397" customWidth="1"/>
    <col min="10765" max="10765" width="11.125" style="397" bestFit="1" customWidth="1"/>
    <col min="10766" max="10766" width="8.375" style="397" bestFit="1" customWidth="1"/>
    <col min="10767" max="10788" width="9.875" style="397" customWidth="1"/>
    <col min="10789" max="10810" width="0" style="397" hidden="1" customWidth="1"/>
    <col min="10811" max="11005" width="9.875" style="397" customWidth="1"/>
    <col min="11006" max="11008" width="9" style="397"/>
    <col min="11009" max="11009" width="12.25" style="397" bestFit="1" customWidth="1"/>
    <col min="11010" max="11010" width="9.875" style="397" customWidth="1"/>
    <col min="11011" max="11011" width="10.125" style="397" bestFit="1" customWidth="1"/>
    <col min="11012" max="11012" width="9.875" style="397" customWidth="1"/>
    <col min="11013" max="11013" width="10.125" style="397" bestFit="1" customWidth="1"/>
    <col min="11014" max="11014" width="9.875" style="397" customWidth="1"/>
    <col min="11015" max="11015" width="10.125" style="397" bestFit="1" customWidth="1"/>
    <col min="11016" max="11016" width="9.875" style="397" customWidth="1"/>
    <col min="11017" max="11017" width="11.125" style="397" bestFit="1" customWidth="1"/>
    <col min="11018" max="11018" width="10" style="397" customWidth="1"/>
    <col min="11019" max="11019" width="10.125" style="397" bestFit="1" customWidth="1"/>
    <col min="11020" max="11020" width="9.875" style="397" customWidth="1"/>
    <col min="11021" max="11021" width="11.125" style="397" bestFit="1" customWidth="1"/>
    <col min="11022" max="11022" width="8.375" style="397" bestFit="1" customWidth="1"/>
    <col min="11023" max="11044" width="9.875" style="397" customWidth="1"/>
    <col min="11045" max="11066" width="0" style="397" hidden="1" customWidth="1"/>
    <col min="11067" max="11261" width="9.875" style="397" customWidth="1"/>
    <col min="11262" max="11264" width="9" style="397"/>
    <col min="11265" max="11265" width="12.25" style="397" bestFit="1" customWidth="1"/>
    <col min="11266" max="11266" width="9.875" style="397" customWidth="1"/>
    <col min="11267" max="11267" width="10.125" style="397" bestFit="1" customWidth="1"/>
    <col min="11268" max="11268" width="9.875" style="397" customWidth="1"/>
    <col min="11269" max="11269" width="10.125" style="397" bestFit="1" customWidth="1"/>
    <col min="11270" max="11270" width="9.875" style="397" customWidth="1"/>
    <col min="11271" max="11271" width="10.125" style="397" bestFit="1" customWidth="1"/>
    <col min="11272" max="11272" width="9.875" style="397" customWidth="1"/>
    <col min="11273" max="11273" width="11.125" style="397" bestFit="1" customWidth="1"/>
    <col min="11274" max="11274" width="10" style="397" customWidth="1"/>
    <col min="11275" max="11275" width="10.125" style="397" bestFit="1" customWidth="1"/>
    <col min="11276" max="11276" width="9.875" style="397" customWidth="1"/>
    <col min="11277" max="11277" width="11.125" style="397" bestFit="1" customWidth="1"/>
    <col min="11278" max="11278" width="8.375" style="397" bestFit="1" customWidth="1"/>
    <col min="11279" max="11300" width="9.875" style="397" customWidth="1"/>
    <col min="11301" max="11322" width="0" style="397" hidden="1" customWidth="1"/>
    <col min="11323" max="11517" width="9.875" style="397" customWidth="1"/>
    <col min="11518" max="11520" width="9" style="397"/>
    <col min="11521" max="11521" width="12.25" style="397" bestFit="1" customWidth="1"/>
    <col min="11522" max="11522" width="9.875" style="397" customWidth="1"/>
    <col min="11523" max="11523" width="10.125" style="397" bestFit="1" customWidth="1"/>
    <col min="11524" max="11524" width="9.875" style="397" customWidth="1"/>
    <col min="11525" max="11525" width="10.125" style="397" bestFit="1" customWidth="1"/>
    <col min="11526" max="11526" width="9.875" style="397" customWidth="1"/>
    <col min="11527" max="11527" width="10.125" style="397" bestFit="1" customWidth="1"/>
    <col min="11528" max="11528" width="9.875" style="397" customWidth="1"/>
    <col min="11529" max="11529" width="11.125" style="397" bestFit="1" customWidth="1"/>
    <col min="11530" max="11530" width="10" style="397" customWidth="1"/>
    <col min="11531" max="11531" width="10.125" style="397" bestFit="1" customWidth="1"/>
    <col min="11532" max="11532" width="9.875" style="397" customWidth="1"/>
    <col min="11533" max="11533" width="11.125" style="397" bestFit="1" customWidth="1"/>
    <col min="11534" max="11534" width="8.375" style="397" bestFit="1" customWidth="1"/>
    <col min="11535" max="11556" width="9.875" style="397" customWidth="1"/>
    <col min="11557" max="11578" width="0" style="397" hidden="1" customWidth="1"/>
    <col min="11579" max="11773" width="9.875" style="397" customWidth="1"/>
    <col min="11774" max="11776" width="9" style="397"/>
    <col min="11777" max="11777" width="12.25" style="397" bestFit="1" customWidth="1"/>
    <col min="11778" max="11778" width="9.875" style="397" customWidth="1"/>
    <col min="11779" max="11779" width="10.125" style="397" bestFit="1" customWidth="1"/>
    <col min="11780" max="11780" width="9.875" style="397" customWidth="1"/>
    <col min="11781" max="11781" width="10.125" style="397" bestFit="1" customWidth="1"/>
    <col min="11782" max="11782" width="9.875" style="397" customWidth="1"/>
    <col min="11783" max="11783" width="10.125" style="397" bestFit="1" customWidth="1"/>
    <col min="11784" max="11784" width="9.875" style="397" customWidth="1"/>
    <col min="11785" max="11785" width="11.125" style="397" bestFit="1" customWidth="1"/>
    <col min="11786" max="11786" width="10" style="397" customWidth="1"/>
    <col min="11787" max="11787" width="10.125" style="397" bestFit="1" customWidth="1"/>
    <col min="11788" max="11788" width="9.875" style="397" customWidth="1"/>
    <col min="11789" max="11789" width="11.125" style="397" bestFit="1" customWidth="1"/>
    <col min="11790" max="11790" width="8.375" style="397" bestFit="1" customWidth="1"/>
    <col min="11791" max="11812" width="9.875" style="397" customWidth="1"/>
    <col min="11813" max="11834" width="0" style="397" hidden="1" customWidth="1"/>
    <col min="11835" max="12029" width="9.875" style="397" customWidth="1"/>
    <col min="12030" max="12032" width="9" style="397"/>
    <col min="12033" max="12033" width="12.25" style="397" bestFit="1" customWidth="1"/>
    <col min="12034" max="12034" width="9.875" style="397" customWidth="1"/>
    <col min="12035" max="12035" width="10.125" style="397" bestFit="1" customWidth="1"/>
    <col min="12036" max="12036" width="9.875" style="397" customWidth="1"/>
    <col min="12037" max="12037" width="10.125" style="397" bestFit="1" customWidth="1"/>
    <col min="12038" max="12038" width="9.875" style="397" customWidth="1"/>
    <col min="12039" max="12039" width="10.125" style="397" bestFit="1" customWidth="1"/>
    <col min="12040" max="12040" width="9.875" style="397" customWidth="1"/>
    <col min="12041" max="12041" width="11.125" style="397" bestFit="1" customWidth="1"/>
    <col min="12042" max="12042" width="10" style="397" customWidth="1"/>
    <col min="12043" max="12043" width="10.125" style="397" bestFit="1" customWidth="1"/>
    <col min="12044" max="12044" width="9.875" style="397" customWidth="1"/>
    <col min="12045" max="12045" width="11.125" style="397" bestFit="1" customWidth="1"/>
    <col min="12046" max="12046" width="8.375" style="397" bestFit="1" customWidth="1"/>
    <col min="12047" max="12068" width="9.875" style="397" customWidth="1"/>
    <col min="12069" max="12090" width="0" style="397" hidden="1" customWidth="1"/>
    <col min="12091" max="12285" width="9.875" style="397" customWidth="1"/>
    <col min="12286" max="12288" width="9" style="397"/>
    <col min="12289" max="12289" width="12.25" style="397" bestFit="1" customWidth="1"/>
    <col min="12290" max="12290" width="9.875" style="397" customWidth="1"/>
    <col min="12291" max="12291" width="10.125" style="397" bestFit="1" customWidth="1"/>
    <col min="12292" max="12292" width="9.875" style="397" customWidth="1"/>
    <col min="12293" max="12293" width="10.125" style="397" bestFit="1" customWidth="1"/>
    <col min="12294" max="12294" width="9.875" style="397" customWidth="1"/>
    <col min="12295" max="12295" width="10.125" style="397" bestFit="1" customWidth="1"/>
    <col min="12296" max="12296" width="9.875" style="397" customWidth="1"/>
    <col min="12297" max="12297" width="11.125" style="397" bestFit="1" customWidth="1"/>
    <col min="12298" max="12298" width="10" style="397" customWidth="1"/>
    <col min="12299" max="12299" width="10.125" style="397" bestFit="1" customWidth="1"/>
    <col min="12300" max="12300" width="9.875" style="397" customWidth="1"/>
    <col min="12301" max="12301" width="11.125" style="397" bestFit="1" customWidth="1"/>
    <col min="12302" max="12302" width="8.375" style="397" bestFit="1" customWidth="1"/>
    <col min="12303" max="12324" width="9.875" style="397" customWidth="1"/>
    <col min="12325" max="12346" width="0" style="397" hidden="1" customWidth="1"/>
    <col min="12347" max="12541" width="9.875" style="397" customWidth="1"/>
    <col min="12542" max="12544" width="9" style="397"/>
    <col min="12545" max="12545" width="12.25" style="397" bestFit="1" customWidth="1"/>
    <col min="12546" max="12546" width="9.875" style="397" customWidth="1"/>
    <col min="12547" max="12547" width="10.125" style="397" bestFit="1" customWidth="1"/>
    <col min="12548" max="12548" width="9.875" style="397" customWidth="1"/>
    <col min="12549" max="12549" width="10.125" style="397" bestFit="1" customWidth="1"/>
    <col min="12550" max="12550" width="9.875" style="397" customWidth="1"/>
    <col min="12551" max="12551" width="10.125" style="397" bestFit="1" customWidth="1"/>
    <col min="12552" max="12552" width="9.875" style="397" customWidth="1"/>
    <col min="12553" max="12553" width="11.125" style="397" bestFit="1" customWidth="1"/>
    <col min="12554" max="12554" width="10" style="397" customWidth="1"/>
    <col min="12555" max="12555" width="10.125" style="397" bestFit="1" customWidth="1"/>
    <col min="12556" max="12556" width="9.875" style="397" customWidth="1"/>
    <col min="12557" max="12557" width="11.125" style="397" bestFit="1" customWidth="1"/>
    <col min="12558" max="12558" width="8.375" style="397" bestFit="1" customWidth="1"/>
    <col min="12559" max="12580" width="9.875" style="397" customWidth="1"/>
    <col min="12581" max="12602" width="0" style="397" hidden="1" customWidth="1"/>
    <col min="12603" max="12797" width="9.875" style="397" customWidth="1"/>
    <col min="12798" max="12800" width="9" style="397"/>
    <col min="12801" max="12801" width="12.25" style="397" bestFit="1" customWidth="1"/>
    <col min="12802" max="12802" width="9.875" style="397" customWidth="1"/>
    <col min="12803" max="12803" width="10.125" style="397" bestFit="1" customWidth="1"/>
    <col min="12804" max="12804" width="9.875" style="397" customWidth="1"/>
    <col min="12805" max="12805" width="10.125" style="397" bestFit="1" customWidth="1"/>
    <col min="12806" max="12806" width="9.875" style="397" customWidth="1"/>
    <col min="12807" max="12807" width="10.125" style="397" bestFit="1" customWidth="1"/>
    <col min="12808" max="12808" width="9.875" style="397" customWidth="1"/>
    <col min="12809" max="12809" width="11.125" style="397" bestFit="1" customWidth="1"/>
    <col min="12810" max="12810" width="10" style="397" customWidth="1"/>
    <col min="12811" max="12811" width="10.125" style="397" bestFit="1" customWidth="1"/>
    <col min="12812" max="12812" width="9.875" style="397" customWidth="1"/>
    <col min="12813" max="12813" width="11.125" style="397" bestFit="1" customWidth="1"/>
    <col min="12814" max="12814" width="8.375" style="397" bestFit="1" customWidth="1"/>
    <col min="12815" max="12836" width="9.875" style="397" customWidth="1"/>
    <col min="12837" max="12858" width="0" style="397" hidden="1" customWidth="1"/>
    <col min="12859" max="13053" width="9.875" style="397" customWidth="1"/>
    <col min="13054" max="13056" width="9" style="397"/>
    <col min="13057" max="13057" width="12.25" style="397" bestFit="1" customWidth="1"/>
    <col min="13058" max="13058" width="9.875" style="397" customWidth="1"/>
    <col min="13059" max="13059" width="10.125" style="397" bestFit="1" customWidth="1"/>
    <col min="13060" max="13060" width="9.875" style="397" customWidth="1"/>
    <col min="13061" max="13061" width="10.125" style="397" bestFit="1" customWidth="1"/>
    <col min="13062" max="13062" width="9.875" style="397" customWidth="1"/>
    <col min="13063" max="13063" width="10.125" style="397" bestFit="1" customWidth="1"/>
    <col min="13064" max="13064" width="9.875" style="397" customWidth="1"/>
    <col min="13065" max="13065" width="11.125" style="397" bestFit="1" customWidth="1"/>
    <col min="13066" max="13066" width="10" style="397" customWidth="1"/>
    <col min="13067" max="13067" width="10.125" style="397" bestFit="1" customWidth="1"/>
    <col min="13068" max="13068" width="9.875" style="397" customWidth="1"/>
    <col min="13069" max="13069" width="11.125" style="397" bestFit="1" customWidth="1"/>
    <col min="13070" max="13070" width="8.375" style="397" bestFit="1" customWidth="1"/>
    <col min="13071" max="13092" width="9.875" style="397" customWidth="1"/>
    <col min="13093" max="13114" width="0" style="397" hidden="1" customWidth="1"/>
    <col min="13115" max="13309" width="9.875" style="397" customWidth="1"/>
    <col min="13310" max="13312" width="9" style="397"/>
    <col min="13313" max="13313" width="12.25" style="397" bestFit="1" customWidth="1"/>
    <col min="13314" max="13314" width="9.875" style="397" customWidth="1"/>
    <col min="13315" max="13315" width="10.125" style="397" bestFit="1" customWidth="1"/>
    <col min="13316" max="13316" width="9.875" style="397" customWidth="1"/>
    <col min="13317" max="13317" width="10.125" style="397" bestFit="1" customWidth="1"/>
    <col min="13318" max="13318" width="9.875" style="397" customWidth="1"/>
    <col min="13319" max="13319" width="10.125" style="397" bestFit="1" customWidth="1"/>
    <col min="13320" max="13320" width="9.875" style="397" customWidth="1"/>
    <col min="13321" max="13321" width="11.125" style="397" bestFit="1" customWidth="1"/>
    <col min="13322" max="13322" width="10" style="397" customWidth="1"/>
    <col min="13323" max="13323" width="10.125" style="397" bestFit="1" customWidth="1"/>
    <col min="13324" max="13324" width="9.875" style="397" customWidth="1"/>
    <col min="13325" max="13325" width="11.125" style="397" bestFit="1" customWidth="1"/>
    <col min="13326" max="13326" width="8.375" style="397" bestFit="1" customWidth="1"/>
    <col min="13327" max="13348" width="9.875" style="397" customWidth="1"/>
    <col min="13349" max="13370" width="0" style="397" hidden="1" customWidth="1"/>
    <col min="13371" max="13565" width="9.875" style="397" customWidth="1"/>
    <col min="13566" max="13568" width="9" style="397"/>
    <col min="13569" max="13569" width="12.25" style="397" bestFit="1" customWidth="1"/>
    <col min="13570" max="13570" width="9.875" style="397" customWidth="1"/>
    <col min="13571" max="13571" width="10.125" style="397" bestFit="1" customWidth="1"/>
    <col min="13572" max="13572" width="9.875" style="397" customWidth="1"/>
    <col min="13573" max="13573" width="10.125" style="397" bestFit="1" customWidth="1"/>
    <col min="13574" max="13574" width="9.875" style="397" customWidth="1"/>
    <col min="13575" max="13575" width="10.125" style="397" bestFit="1" customWidth="1"/>
    <col min="13576" max="13576" width="9.875" style="397" customWidth="1"/>
    <col min="13577" max="13577" width="11.125" style="397" bestFit="1" customWidth="1"/>
    <col min="13578" max="13578" width="10" style="397" customWidth="1"/>
    <col min="13579" max="13579" width="10.125" style="397" bestFit="1" customWidth="1"/>
    <col min="13580" max="13580" width="9.875" style="397" customWidth="1"/>
    <col min="13581" max="13581" width="11.125" style="397" bestFit="1" customWidth="1"/>
    <col min="13582" max="13582" width="8.375" style="397" bestFit="1" customWidth="1"/>
    <col min="13583" max="13604" width="9.875" style="397" customWidth="1"/>
    <col min="13605" max="13626" width="0" style="397" hidden="1" customWidth="1"/>
    <col min="13627" max="13821" width="9.875" style="397" customWidth="1"/>
    <col min="13822" max="13824" width="9" style="397"/>
    <col min="13825" max="13825" width="12.25" style="397" bestFit="1" customWidth="1"/>
    <col min="13826" max="13826" width="9.875" style="397" customWidth="1"/>
    <col min="13827" max="13827" width="10.125" style="397" bestFit="1" customWidth="1"/>
    <col min="13828" max="13828" width="9.875" style="397" customWidth="1"/>
    <col min="13829" max="13829" width="10.125" style="397" bestFit="1" customWidth="1"/>
    <col min="13830" max="13830" width="9.875" style="397" customWidth="1"/>
    <col min="13831" max="13831" width="10.125" style="397" bestFit="1" customWidth="1"/>
    <col min="13832" max="13832" width="9.875" style="397" customWidth="1"/>
    <col min="13833" max="13833" width="11.125" style="397" bestFit="1" customWidth="1"/>
    <col min="13834" max="13834" width="10" style="397" customWidth="1"/>
    <col min="13835" max="13835" width="10.125" style="397" bestFit="1" customWidth="1"/>
    <col min="13836" max="13836" width="9.875" style="397" customWidth="1"/>
    <col min="13837" max="13837" width="11.125" style="397" bestFit="1" customWidth="1"/>
    <col min="13838" max="13838" width="8.375" style="397" bestFit="1" customWidth="1"/>
    <col min="13839" max="13860" width="9.875" style="397" customWidth="1"/>
    <col min="13861" max="13882" width="0" style="397" hidden="1" customWidth="1"/>
    <col min="13883" max="14077" width="9.875" style="397" customWidth="1"/>
    <col min="14078" max="14080" width="9" style="397"/>
    <col min="14081" max="14081" width="12.25" style="397" bestFit="1" customWidth="1"/>
    <col min="14082" max="14082" width="9.875" style="397" customWidth="1"/>
    <col min="14083" max="14083" width="10.125" style="397" bestFit="1" customWidth="1"/>
    <col min="14084" max="14084" width="9.875" style="397" customWidth="1"/>
    <col min="14085" max="14085" width="10.125" style="397" bestFit="1" customWidth="1"/>
    <col min="14086" max="14086" width="9.875" style="397" customWidth="1"/>
    <col min="14087" max="14087" width="10.125" style="397" bestFit="1" customWidth="1"/>
    <col min="14088" max="14088" width="9.875" style="397" customWidth="1"/>
    <col min="14089" max="14089" width="11.125" style="397" bestFit="1" customWidth="1"/>
    <col min="14090" max="14090" width="10" style="397" customWidth="1"/>
    <col min="14091" max="14091" width="10.125" style="397" bestFit="1" customWidth="1"/>
    <col min="14092" max="14092" width="9.875" style="397" customWidth="1"/>
    <col min="14093" max="14093" width="11.125" style="397" bestFit="1" customWidth="1"/>
    <col min="14094" max="14094" width="8.375" style="397" bestFit="1" customWidth="1"/>
    <col min="14095" max="14116" width="9.875" style="397" customWidth="1"/>
    <col min="14117" max="14138" width="0" style="397" hidden="1" customWidth="1"/>
    <col min="14139" max="14333" width="9.875" style="397" customWidth="1"/>
    <col min="14334" max="14336" width="9" style="397"/>
    <col min="14337" max="14337" width="12.25" style="397" bestFit="1" customWidth="1"/>
    <col min="14338" max="14338" width="9.875" style="397" customWidth="1"/>
    <col min="14339" max="14339" width="10.125" style="397" bestFit="1" customWidth="1"/>
    <col min="14340" max="14340" width="9.875" style="397" customWidth="1"/>
    <col min="14341" max="14341" width="10.125" style="397" bestFit="1" customWidth="1"/>
    <col min="14342" max="14342" width="9.875" style="397" customWidth="1"/>
    <col min="14343" max="14343" width="10.125" style="397" bestFit="1" customWidth="1"/>
    <col min="14344" max="14344" width="9.875" style="397" customWidth="1"/>
    <col min="14345" max="14345" width="11.125" style="397" bestFit="1" customWidth="1"/>
    <col min="14346" max="14346" width="10" style="397" customWidth="1"/>
    <col min="14347" max="14347" width="10.125" style="397" bestFit="1" customWidth="1"/>
    <col min="14348" max="14348" width="9.875" style="397" customWidth="1"/>
    <col min="14349" max="14349" width="11.125" style="397" bestFit="1" customWidth="1"/>
    <col min="14350" max="14350" width="8.375" style="397" bestFit="1" customWidth="1"/>
    <col min="14351" max="14372" width="9.875" style="397" customWidth="1"/>
    <col min="14373" max="14394" width="0" style="397" hidden="1" customWidth="1"/>
    <col min="14395" max="14589" width="9.875" style="397" customWidth="1"/>
    <col min="14590" max="14592" width="9" style="397"/>
    <col min="14593" max="14593" width="12.25" style="397" bestFit="1" customWidth="1"/>
    <col min="14594" max="14594" width="9.875" style="397" customWidth="1"/>
    <col min="14595" max="14595" width="10.125" style="397" bestFit="1" customWidth="1"/>
    <col min="14596" max="14596" width="9.875" style="397" customWidth="1"/>
    <col min="14597" max="14597" width="10.125" style="397" bestFit="1" customWidth="1"/>
    <col min="14598" max="14598" width="9.875" style="397" customWidth="1"/>
    <col min="14599" max="14599" width="10.125" style="397" bestFit="1" customWidth="1"/>
    <col min="14600" max="14600" width="9.875" style="397" customWidth="1"/>
    <col min="14601" max="14601" width="11.125" style="397" bestFit="1" customWidth="1"/>
    <col min="14602" max="14602" width="10" style="397" customWidth="1"/>
    <col min="14603" max="14603" width="10.125" style="397" bestFit="1" customWidth="1"/>
    <col min="14604" max="14604" width="9.875" style="397" customWidth="1"/>
    <col min="14605" max="14605" width="11.125" style="397" bestFit="1" customWidth="1"/>
    <col min="14606" max="14606" width="8.375" style="397" bestFit="1" customWidth="1"/>
    <col min="14607" max="14628" width="9.875" style="397" customWidth="1"/>
    <col min="14629" max="14650" width="0" style="397" hidden="1" customWidth="1"/>
    <col min="14651" max="14845" width="9.875" style="397" customWidth="1"/>
    <col min="14846" max="14848" width="9" style="397"/>
    <col min="14849" max="14849" width="12.25" style="397" bestFit="1" customWidth="1"/>
    <col min="14850" max="14850" width="9.875" style="397" customWidth="1"/>
    <col min="14851" max="14851" width="10.125" style="397" bestFit="1" customWidth="1"/>
    <col min="14852" max="14852" width="9.875" style="397" customWidth="1"/>
    <col min="14853" max="14853" width="10.125" style="397" bestFit="1" customWidth="1"/>
    <col min="14854" max="14854" width="9.875" style="397" customWidth="1"/>
    <col min="14855" max="14855" width="10.125" style="397" bestFit="1" customWidth="1"/>
    <col min="14856" max="14856" width="9.875" style="397" customWidth="1"/>
    <col min="14857" max="14857" width="11.125" style="397" bestFit="1" customWidth="1"/>
    <col min="14858" max="14858" width="10" style="397" customWidth="1"/>
    <col min="14859" max="14859" width="10.125" style="397" bestFit="1" customWidth="1"/>
    <col min="14860" max="14860" width="9.875" style="397" customWidth="1"/>
    <col min="14861" max="14861" width="11.125" style="397" bestFit="1" customWidth="1"/>
    <col min="14862" max="14862" width="8.375" style="397" bestFit="1" customWidth="1"/>
    <col min="14863" max="14884" width="9.875" style="397" customWidth="1"/>
    <col min="14885" max="14906" width="0" style="397" hidden="1" customWidth="1"/>
    <col min="14907" max="15101" width="9.875" style="397" customWidth="1"/>
    <col min="15102" max="15104" width="9" style="397"/>
    <col min="15105" max="15105" width="12.25" style="397" bestFit="1" customWidth="1"/>
    <col min="15106" max="15106" width="9.875" style="397" customWidth="1"/>
    <col min="15107" max="15107" width="10.125" style="397" bestFit="1" customWidth="1"/>
    <col min="15108" max="15108" width="9.875" style="397" customWidth="1"/>
    <col min="15109" max="15109" width="10.125" style="397" bestFit="1" customWidth="1"/>
    <col min="15110" max="15110" width="9.875" style="397" customWidth="1"/>
    <col min="15111" max="15111" width="10.125" style="397" bestFit="1" customWidth="1"/>
    <col min="15112" max="15112" width="9.875" style="397" customWidth="1"/>
    <col min="15113" max="15113" width="11.125" style="397" bestFit="1" customWidth="1"/>
    <col min="15114" max="15114" width="10" style="397" customWidth="1"/>
    <col min="15115" max="15115" width="10.125" style="397" bestFit="1" customWidth="1"/>
    <col min="15116" max="15116" width="9.875" style="397" customWidth="1"/>
    <col min="15117" max="15117" width="11.125" style="397" bestFit="1" customWidth="1"/>
    <col min="15118" max="15118" width="8.375" style="397" bestFit="1" customWidth="1"/>
    <col min="15119" max="15140" width="9.875" style="397" customWidth="1"/>
    <col min="15141" max="15162" width="0" style="397" hidden="1" customWidth="1"/>
    <col min="15163" max="15357" width="9.875" style="397" customWidth="1"/>
    <col min="15358" max="15360" width="9" style="397"/>
    <col min="15361" max="15361" width="12.25" style="397" bestFit="1" customWidth="1"/>
    <col min="15362" max="15362" width="9.875" style="397" customWidth="1"/>
    <col min="15363" max="15363" width="10.125" style="397" bestFit="1" customWidth="1"/>
    <col min="15364" max="15364" width="9.875" style="397" customWidth="1"/>
    <col min="15365" max="15365" width="10.125" style="397" bestFit="1" customWidth="1"/>
    <col min="15366" max="15366" width="9.875" style="397" customWidth="1"/>
    <col min="15367" max="15367" width="10.125" style="397" bestFit="1" customWidth="1"/>
    <col min="15368" max="15368" width="9.875" style="397" customWidth="1"/>
    <col min="15369" max="15369" width="11.125" style="397" bestFit="1" customWidth="1"/>
    <col min="15370" max="15370" width="10" style="397" customWidth="1"/>
    <col min="15371" max="15371" width="10.125" style="397" bestFit="1" customWidth="1"/>
    <col min="15372" max="15372" width="9.875" style="397" customWidth="1"/>
    <col min="15373" max="15373" width="11.125" style="397" bestFit="1" customWidth="1"/>
    <col min="15374" max="15374" width="8.375" style="397" bestFit="1" customWidth="1"/>
    <col min="15375" max="15396" width="9.875" style="397" customWidth="1"/>
    <col min="15397" max="15418" width="0" style="397" hidden="1" customWidth="1"/>
    <col min="15419" max="15613" width="9.875" style="397" customWidth="1"/>
    <col min="15614" max="15616" width="9" style="397"/>
    <col min="15617" max="15617" width="12.25" style="397" bestFit="1" customWidth="1"/>
    <col min="15618" max="15618" width="9.875" style="397" customWidth="1"/>
    <col min="15619" max="15619" width="10.125" style="397" bestFit="1" customWidth="1"/>
    <col min="15620" max="15620" width="9.875" style="397" customWidth="1"/>
    <col min="15621" max="15621" width="10.125" style="397" bestFit="1" customWidth="1"/>
    <col min="15622" max="15622" width="9.875" style="397" customWidth="1"/>
    <col min="15623" max="15623" width="10.125" style="397" bestFit="1" customWidth="1"/>
    <col min="15624" max="15624" width="9.875" style="397" customWidth="1"/>
    <col min="15625" max="15625" width="11.125" style="397" bestFit="1" customWidth="1"/>
    <col min="15626" max="15626" width="10" style="397" customWidth="1"/>
    <col min="15627" max="15627" width="10.125" style="397" bestFit="1" customWidth="1"/>
    <col min="15628" max="15628" width="9.875" style="397" customWidth="1"/>
    <col min="15629" max="15629" width="11.125" style="397" bestFit="1" customWidth="1"/>
    <col min="15630" max="15630" width="8.375" style="397" bestFit="1" customWidth="1"/>
    <col min="15631" max="15652" width="9.875" style="397" customWidth="1"/>
    <col min="15653" max="15674" width="0" style="397" hidden="1" customWidth="1"/>
    <col min="15675" max="15869" width="9.875" style="397" customWidth="1"/>
    <col min="15870" max="15872" width="9" style="397"/>
    <col min="15873" max="15873" width="12.25" style="397" bestFit="1" customWidth="1"/>
    <col min="15874" max="15874" width="9.875" style="397" customWidth="1"/>
    <col min="15875" max="15875" width="10.125" style="397" bestFit="1" customWidth="1"/>
    <col min="15876" max="15876" width="9.875" style="397" customWidth="1"/>
    <col min="15877" max="15877" width="10.125" style="397" bestFit="1" customWidth="1"/>
    <col min="15878" max="15878" width="9.875" style="397" customWidth="1"/>
    <col min="15879" max="15879" width="10.125" style="397" bestFit="1" customWidth="1"/>
    <col min="15880" max="15880" width="9.875" style="397" customWidth="1"/>
    <col min="15881" max="15881" width="11.125" style="397" bestFit="1" customWidth="1"/>
    <col min="15882" max="15882" width="10" style="397" customWidth="1"/>
    <col min="15883" max="15883" width="10.125" style="397" bestFit="1" customWidth="1"/>
    <col min="15884" max="15884" width="9.875" style="397" customWidth="1"/>
    <col min="15885" max="15885" width="11.125" style="397" bestFit="1" customWidth="1"/>
    <col min="15886" max="15886" width="8.375" style="397" bestFit="1" customWidth="1"/>
    <col min="15887" max="15908" width="9.875" style="397" customWidth="1"/>
    <col min="15909" max="15930" width="0" style="397" hidden="1" customWidth="1"/>
    <col min="15931" max="16125" width="9.875" style="397" customWidth="1"/>
    <col min="16126" max="16128" width="9" style="397"/>
    <col min="16129" max="16129" width="12.25" style="397" bestFit="1" customWidth="1"/>
    <col min="16130" max="16130" width="9.875" style="397" customWidth="1"/>
    <col min="16131" max="16131" width="10.125" style="397" bestFit="1" customWidth="1"/>
    <col min="16132" max="16132" width="9.875" style="397" customWidth="1"/>
    <col min="16133" max="16133" width="10.125" style="397" bestFit="1" customWidth="1"/>
    <col min="16134" max="16134" width="9.875" style="397" customWidth="1"/>
    <col min="16135" max="16135" width="10.125" style="397" bestFit="1" customWidth="1"/>
    <col min="16136" max="16136" width="9.875" style="397" customWidth="1"/>
    <col min="16137" max="16137" width="11.125" style="397" bestFit="1" customWidth="1"/>
    <col min="16138" max="16138" width="10" style="397" customWidth="1"/>
    <col min="16139" max="16139" width="10.125" style="397" bestFit="1" customWidth="1"/>
    <col min="16140" max="16140" width="9.875" style="397" customWidth="1"/>
    <col min="16141" max="16141" width="11.125" style="397" bestFit="1" customWidth="1"/>
    <col min="16142" max="16142" width="8.375" style="397" bestFit="1" customWidth="1"/>
    <col min="16143" max="16164" width="9.875" style="397" customWidth="1"/>
    <col min="16165" max="16186" width="0" style="397" hidden="1" customWidth="1"/>
    <col min="16187" max="16381" width="9.875" style="397" customWidth="1"/>
    <col min="16382" max="16384" width="9" style="397"/>
  </cols>
  <sheetData>
    <row r="1" spans="1:253" ht="27">
      <c r="A1" s="390"/>
      <c r="BB1" s="395"/>
      <c r="BC1" s="396"/>
      <c r="BD1" s="396"/>
    </row>
    <row r="2" spans="1:253" ht="26.25">
      <c r="A2" s="84"/>
      <c r="B2" s="85"/>
      <c r="C2" s="93"/>
      <c r="D2" s="93"/>
      <c r="E2" s="88" t="s">
        <v>141</v>
      </c>
      <c r="F2" s="455">
        <f>[3]기본요금!C5</f>
        <v>116.14</v>
      </c>
      <c r="G2" s="455"/>
      <c r="H2" s="456"/>
      <c r="I2" s="94"/>
      <c r="J2" s="95"/>
      <c r="K2" s="89" t="s">
        <v>142</v>
      </c>
      <c r="L2" s="90"/>
      <c r="M2" s="453">
        <v>1300</v>
      </c>
      <c r="N2" s="454"/>
      <c r="O2" s="87" t="s">
        <v>143</v>
      </c>
      <c r="P2" s="457">
        <v>1050</v>
      </c>
      <c r="Q2" s="458"/>
      <c r="R2" s="91"/>
      <c r="S2" s="86" t="s">
        <v>144</v>
      </c>
      <c r="T2" s="92"/>
      <c r="U2" s="459">
        <f>[3]기본요금!C8</f>
        <v>8</v>
      </c>
      <c r="V2" s="460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</row>
    <row r="3" spans="1:253" ht="45.75">
      <c r="A3" s="974" t="s">
        <v>293</v>
      </c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74"/>
      <c r="O3" s="974"/>
      <c r="P3" s="974"/>
      <c r="Q3" s="974"/>
      <c r="R3" s="974"/>
      <c r="S3" s="974"/>
      <c r="T3" s="974"/>
      <c r="U3" s="974"/>
      <c r="V3" s="974"/>
      <c r="W3" s="974"/>
      <c r="X3" s="974"/>
      <c r="Y3" s="974"/>
      <c r="Z3" s="974"/>
      <c r="AA3" s="974"/>
      <c r="AB3" s="974"/>
      <c r="AC3" s="974"/>
      <c r="AD3" s="974"/>
      <c r="AE3" s="974"/>
      <c r="AF3" s="974"/>
      <c r="AG3" s="974"/>
      <c r="AH3" s="974"/>
      <c r="AI3" s="974"/>
      <c r="AJ3" s="974"/>
      <c r="AK3" s="974"/>
      <c r="AL3" s="974"/>
      <c r="AM3" s="974"/>
      <c r="AN3" s="974"/>
      <c r="AO3" s="974"/>
      <c r="AP3" s="974"/>
      <c r="AQ3" s="974"/>
      <c r="AR3" s="974"/>
      <c r="AT3" s="398"/>
    </row>
    <row r="4" spans="1:253" ht="46.5" thickBot="1">
      <c r="A4" s="399"/>
      <c r="B4" s="399"/>
      <c r="C4" s="399"/>
      <c r="D4" s="399"/>
      <c r="E4" s="399"/>
      <c r="F4" s="399"/>
      <c r="G4" s="399"/>
      <c r="H4" s="399"/>
      <c r="I4" s="399"/>
      <c r="J4" s="399"/>
      <c r="K4" s="399"/>
      <c r="L4" s="399"/>
      <c r="M4" s="399"/>
      <c r="N4" s="399"/>
      <c r="O4" s="399"/>
      <c r="P4" s="399"/>
      <c r="Q4" s="399"/>
      <c r="R4" s="399"/>
      <c r="S4" s="399"/>
      <c r="T4" s="399"/>
      <c r="U4" s="399"/>
      <c r="V4" s="399"/>
      <c r="W4" s="399"/>
      <c r="X4" s="399"/>
      <c r="Y4" s="399"/>
      <c r="Z4" s="399"/>
      <c r="AA4" s="399"/>
      <c r="AB4" s="399"/>
      <c r="AC4" s="399"/>
      <c r="AD4" s="399"/>
      <c r="AE4" s="399"/>
      <c r="AF4" s="399"/>
      <c r="AG4" s="399"/>
      <c r="AH4" s="399"/>
      <c r="AI4" s="399"/>
      <c r="AJ4" s="399"/>
      <c r="AK4" s="399"/>
      <c r="AL4" s="399"/>
      <c r="AM4" s="399"/>
      <c r="AN4" s="399"/>
      <c r="AO4" s="399"/>
      <c r="AP4" s="399"/>
      <c r="AQ4" s="399"/>
      <c r="AR4" s="399"/>
      <c r="AT4" s="398"/>
    </row>
    <row r="5" spans="1:253" ht="46.5" thickBot="1">
      <c r="A5" s="975" t="s">
        <v>294</v>
      </c>
      <c r="B5" s="976"/>
      <c r="C5" s="977" t="s">
        <v>295</v>
      </c>
      <c r="D5" s="978"/>
      <c r="E5" s="978"/>
      <c r="F5" s="978"/>
      <c r="G5" s="978"/>
      <c r="H5" s="978"/>
      <c r="I5" s="978"/>
      <c r="J5" s="978"/>
      <c r="K5" s="978"/>
      <c r="L5" s="978"/>
      <c r="M5" s="978"/>
      <c r="N5" s="978"/>
      <c r="O5" s="978"/>
      <c r="P5" s="978"/>
      <c r="Q5" s="978"/>
      <c r="R5" s="978"/>
      <c r="S5" s="978"/>
      <c r="T5" s="978"/>
      <c r="U5" s="978"/>
      <c r="V5" s="978"/>
      <c r="W5" s="978"/>
      <c r="X5" s="979"/>
      <c r="Y5" s="977" t="s">
        <v>296</v>
      </c>
      <c r="Z5" s="978"/>
      <c r="AA5" s="978"/>
      <c r="AB5" s="978"/>
      <c r="AC5" s="978"/>
      <c r="AD5" s="978"/>
      <c r="AE5" s="978"/>
      <c r="AF5" s="978"/>
      <c r="AG5" s="978"/>
      <c r="AH5" s="978"/>
      <c r="AI5" s="978"/>
      <c r="AJ5" s="980"/>
      <c r="AK5" s="399"/>
      <c r="AL5" s="399"/>
      <c r="AM5" s="399"/>
      <c r="AN5" s="399"/>
      <c r="AO5" s="399"/>
      <c r="AP5" s="399"/>
      <c r="AQ5" s="399"/>
      <c r="AR5" s="399"/>
      <c r="AT5" s="398"/>
    </row>
    <row r="6" spans="1:253" ht="32.450000000000003" customHeight="1">
      <c r="A6" s="981" t="s">
        <v>297</v>
      </c>
      <c r="B6" s="982"/>
      <c r="C6" s="983">
        <v>0.9</v>
      </c>
      <c r="D6" s="984"/>
      <c r="E6" s="971">
        <f>C6+E7</f>
        <v>1.5</v>
      </c>
      <c r="F6" s="972"/>
      <c r="G6" s="971">
        <f>E6+G9</f>
        <v>2.7</v>
      </c>
      <c r="H6" s="972"/>
      <c r="I6" s="971">
        <f>G6+I11</f>
        <v>3.5</v>
      </c>
      <c r="J6" s="972"/>
      <c r="K6" s="971">
        <f>I6+K13</f>
        <v>4.5999999999999996</v>
      </c>
      <c r="L6" s="972"/>
      <c r="M6" s="971">
        <f>K6+M15</f>
        <v>5.1999999999999993</v>
      </c>
      <c r="N6" s="972"/>
      <c r="O6" s="971">
        <f>M6+O17</f>
        <v>5.9999999999999991</v>
      </c>
      <c r="P6" s="972"/>
      <c r="Q6" s="971">
        <f>O6+Q19</f>
        <v>6.5999999999999988</v>
      </c>
      <c r="R6" s="972"/>
      <c r="S6" s="971">
        <f>Q6+S21</f>
        <v>7.5999999999999988</v>
      </c>
      <c r="T6" s="972"/>
      <c r="U6" s="971">
        <f>S6+U23</f>
        <v>8.3999999999999986</v>
      </c>
      <c r="V6" s="972"/>
      <c r="W6" s="971">
        <f>U6+W25</f>
        <v>9.6999999999999993</v>
      </c>
      <c r="X6" s="972"/>
      <c r="Y6" s="971">
        <f>W6+Y27</f>
        <v>15.2</v>
      </c>
      <c r="Z6" s="972"/>
      <c r="AA6" s="971">
        <f>Y6+AA29</f>
        <v>16.3</v>
      </c>
      <c r="AB6" s="972"/>
      <c r="AC6" s="971">
        <f>AA6+AC31</f>
        <v>17.2</v>
      </c>
      <c r="AD6" s="972"/>
      <c r="AE6" s="971">
        <f>AC6+AE33</f>
        <v>18.599999999999998</v>
      </c>
      <c r="AF6" s="972"/>
      <c r="AG6" s="971">
        <f>AE6+AG35</f>
        <v>19.599999999999998</v>
      </c>
      <c r="AH6" s="972"/>
      <c r="AI6" s="971">
        <f>AG6+AI37</f>
        <v>20.2</v>
      </c>
      <c r="AJ6" s="973"/>
      <c r="AK6" s="968">
        <f>AI6+AK39</f>
        <v>20.2</v>
      </c>
      <c r="AL6" s="969"/>
      <c r="AM6" s="970">
        <f>AK6+AM41</f>
        <v>20.2</v>
      </c>
      <c r="AN6" s="969"/>
      <c r="AO6" s="970">
        <f>AM6+AO43</f>
        <v>20.2</v>
      </c>
      <c r="AP6" s="969"/>
      <c r="AQ6" s="970">
        <f>AO6+AQ45</f>
        <v>20.2</v>
      </c>
      <c r="AR6" s="969"/>
      <c r="AS6" s="965">
        <f>AQ6+AS47</f>
        <v>20.2</v>
      </c>
      <c r="AT6" s="966"/>
      <c r="AU6" s="965">
        <f>AS6+AU49</f>
        <v>20.2</v>
      </c>
      <c r="AV6" s="966"/>
      <c r="AW6" s="965">
        <f>AU6+AW51</f>
        <v>20.2</v>
      </c>
      <c r="AX6" s="966"/>
      <c r="AY6" s="965">
        <f>AW6+AY53</f>
        <v>20.2</v>
      </c>
      <c r="AZ6" s="966"/>
      <c r="BA6" s="965">
        <f>AY6+BA55</f>
        <v>20.2</v>
      </c>
      <c r="BB6" s="966"/>
      <c r="BC6" s="965">
        <f>BA6+BC57</f>
        <v>20.2</v>
      </c>
      <c r="BD6" s="967"/>
      <c r="BE6" s="400"/>
      <c r="BF6" s="401">
        <v>2</v>
      </c>
      <c r="BG6" s="400"/>
      <c r="BH6" s="400"/>
      <c r="BI6" s="400"/>
      <c r="BJ6" s="400"/>
      <c r="BK6" s="400"/>
      <c r="BL6" s="400"/>
      <c r="BM6" s="400"/>
      <c r="BN6" s="400"/>
      <c r="BO6" s="400"/>
      <c r="BP6" s="400"/>
      <c r="BQ6" s="400"/>
      <c r="BR6" s="400"/>
      <c r="BS6" s="400"/>
      <c r="BT6" s="400"/>
      <c r="BU6" s="400"/>
      <c r="BV6" s="400"/>
      <c r="BW6" s="400"/>
      <c r="BX6" s="400"/>
      <c r="BY6" s="400"/>
      <c r="BZ6" s="400"/>
      <c r="CA6" s="400"/>
      <c r="CB6" s="400"/>
      <c r="CC6" s="400"/>
      <c r="CD6" s="400"/>
      <c r="CE6" s="400"/>
      <c r="CF6" s="400"/>
      <c r="CG6" s="400"/>
      <c r="CH6" s="400"/>
      <c r="CI6" s="400"/>
      <c r="CJ6" s="400"/>
      <c r="CK6" s="400"/>
      <c r="CL6" s="400"/>
      <c r="CM6" s="400"/>
      <c r="CN6" s="400"/>
      <c r="CO6" s="400"/>
      <c r="CP6" s="400"/>
      <c r="CQ6" s="400"/>
      <c r="CR6" s="400"/>
      <c r="CS6" s="400"/>
      <c r="CT6" s="400"/>
      <c r="CU6" s="400"/>
      <c r="CV6" s="400"/>
      <c r="CW6" s="400"/>
      <c r="CX6" s="400"/>
      <c r="CY6" s="400"/>
      <c r="CZ6" s="400"/>
      <c r="DA6" s="400"/>
      <c r="DB6" s="400"/>
      <c r="DC6" s="400"/>
      <c r="DD6" s="400"/>
      <c r="DE6" s="400"/>
      <c r="DF6" s="400"/>
      <c r="DG6" s="400"/>
      <c r="DH6" s="400"/>
      <c r="DI6" s="400"/>
      <c r="DJ6" s="400"/>
      <c r="DK6" s="400"/>
      <c r="DL6" s="400"/>
      <c r="DM6" s="400"/>
      <c r="DN6" s="400"/>
      <c r="DO6" s="400"/>
      <c r="DP6" s="400"/>
      <c r="DQ6" s="400"/>
      <c r="DR6" s="400"/>
      <c r="DS6" s="400"/>
      <c r="DT6" s="400"/>
      <c r="DU6" s="400"/>
      <c r="DV6" s="400"/>
      <c r="DW6" s="400"/>
      <c r="DX6" s="400"/>
      <c r="DY6" s="400"/>
      <c r="DZ6" s="400"/>
      <c r="EA6" s="400"/>
      <c r="EB6" s="400"/>
      <c r="EC6" s="400"/>
      <c r="ED6" s="400"/>
      <c r="EE6" s="400"/>
      <c r="EF6" s="400"/>
      <c r="EG6" s="400"/>
      <c r="EH6" s="400"/>
      <c r="EI6" s="400"/>
      <c r="EJ6" s="400"/>
      <c r="EK6" s="400"/>
      <c r="EL6" s="400"/>
      <c r="EM6" s="400"/>
      <c r="EN6" s="400"/>
      <c r="EO6" s="400"/>
      <c r="EP6" s="400"/>
      <c r="EQ6" s="400"/>
      <c r="ER6" s="400"/>
      <c r="ES6" s="400"/>
      <c r="ET6" s="400"/>
      <c r="EU6" s="400"/>
      <c r="EV6" s="400"/>
      <c r="EW6" s="400"/>
      <c r="EX6" s="400"/>
      <c r="EY6" s="400"/>
      <c r="EZ6" s="400"/>
      <c r="FA6" s="400"/>
      <c r="FB6" s="400"/>
      <c r="FC6" s="400"/>
      <c r="FD6" s="400"/>
      <c r="FE6" s="400"/>
      <c r="FF6" s="400"/>
      <c r="FG6" s="400"/>
      <c r="FH6" s="400"/>
      <c r="FI6" s="400"/>
      <c r="FJ6" s="400"/>
      <c r="FK6" s="400"/>
      <c r="FL6" s="400"/>
      <c r="FM6" s="400"/>
      <c r="FN6" s="400"/>
      <c r="FO6" s="400"/>
      <c r="FP6" s="400"/>
      <c r="FQ6" s="400"/>
      <c r="FR6" s="400"/>
      <c r="FS6" s="400"/>
      <c r="FT6" s="400"/>
      <c r="FU6" s="400"/>
      <c r="FV6" s="400"/>
      <c r="FW6" s="400"/>
      <c r="FX6" s="400"/>
      <c r="FY6" s="400"/>
      <c r="FZ6" s="400"/>
      <c r="GA6" s="400"/>
      <c r="GB6" s="400"/>
      <c r="GC6" s="400"/>
      <c r="GD6" s="400"/>
      <c r="GE6" s="400"/>
      <c r="GF6" s="400"/>
      <c r="GG6" s="400"/>
      <c r="GH6" s="400"/>
      <c r="GI6" s="400"/>
      <c r="GJ6" s="400"/>
      <c r="GK6" s="400"/>
      <c r="GL6" s="400"/>
      <c r="GM6" s="400"/>
      <c r="GN6" s="400"/>
      <c r="GO6" s="400"/>
      <c r="GP6" s="400"/>
      <c r="GQ6" s="400"/>
      <c r="GR6" s="400"/>
      <c r="GS6" s="400"/>
      <c r="GT6" s="400"/>
      <c r="GU6" s="400"/>
      <c r="GV6" s="400"/>
      <c r="GW6" s="400"/>
      <c r="GX6" s="400"/>
      <c r="GY6" s="400"/>
      <c r="GZ6" s="400"/>
      <c r="HA6" s="400"/>
      <c r="HB6" s="400"/>
      <c r="HC6" s="400"/>
      <c r="HD6" s="400"/>
      <c r="HE6" s="400"/>
      <c r="HF6" s="400"/>
      <c r="HG6" s="400"/>
      <c r="HH6" s="400"/>
      <c r="HI6" s="400"/>
      <c r="HJ6" s="400"/>
      <c r="HK6" s="400"/>
      <c r="HL6" s="400"/>
      <c r="HM6" s="400"/>
      <c r="HN6" s="400"/>
      <c r="HO6" s="400"/>
      <c r="HP6" s="400"/>
      <c r="HQ6" s="400"/>
      <c r="HR6" s="400"/>
      <c r="HS6" s="400"/>
      <c r="HT6" s="400"/>
      <c r="HU6" s="400"/>
      <c r="HV6" s="400"/>
      <c r="HW6" s="400"/>
      <c r="HX6" s="400"/>
      <c r="HY6" s="400"/>
      <c r="HZ6" s="400"/>
      <c r="IA6" s="400"/>
      <c r="IB6" s="400"/>
      <c r="IC6" s="400"/>
      <c r="ID6" s="400"/>
      <c r="IE6" s="400"/>
      <c r="IF6" s="400"/>
      <c r="IG6" s="400"/>
      <c r="IH6" s="400"/>
      <c r="II6" s="400"/>
      <c r="IJ6" s="400"/>
      <c r="IK6" s="400"/>
      <c r="IL6" s="400"/>
      <c r="IM6" s="400"/>
      <c r="IN6" s="400"/>
      <c r="IO6" s="400"/>
      <c r="IP6" s="400"/>
      <c r="IQ6" s="400"/>
      <c r="IR6" s="400"/>
      <c r="IS6" s="400"/>
    </row>
    <row r="7" spans="1:253" ht="16.899999999999999" customHeight="1">
      <c r="A7" s="402"/>
      <c r="B7" s="403">
        <f>MROUND(ROUNDDOWN(A8*0.8,-1),50)</f>
        <v>1050</v>
      </c>
      <c r="C7" s="903" t="s">
        <v>298</v>
      </c>
      <c r="D7" s="904"/>
      <c r="E7" s="961">
        <v>0.6</v>
      </c>
      <c r="F7" s="962"/>
      <c r="G7" s="936">
        <f>E7+$G$9</f>
        <v>1.7999999999999998</v>
      </c>
      <c r="H7" s="940"/>
      <c r="I7" s="936">
        <f>G7+$I$11</f>
        <v>2.5999999999999996</v>
      </c>
      <c r="J7" s="940"/>
      <c r="K7" s="936">
        <f>I7+$K$13</f>
        <v>3.6999999999999997</v>
      </c>
      <c r="L7" s="940"/>
      <c r="M7" s="936">
        <f>K7+$M$15</f>
        <v>4.3</v>
      </c>
      <c r="N7" s="940"/>
      <c r="O7" s="936">
        <f>M7+$O$17</f>
        <v>5.0999999999999996</v>
      </c>
      <c r="P7" s="940"/>
      <c r="Q7" s="936">
        <f>O7+$Q$19</f>
        <v>5.6999999999999993</v>
      </c>
      <c r="R7" s="940"/>
      <c r="S7" s="936">
        <f>Q7+$S$21</f>
        <v>6.6999999999999993</v>
      </c>
      <c r="T7" s="940"/>
      <c r="U7" s="936">
        <f>S7+$U$23</f>
        <v>7.4999999999999991</v>
      </c>
      <c r="V7" s="940"/>
      <c r="W7" s="936">
        <f>U7+$W$25</f>
        <v>8.7999999999999989</v>
      </c>
      <c r="X7" s="940"/>
      <c r="Y7" s="936">
        <f>W7+$Y$27</f>
        <v>14.299999999999999</v>
      </c>
      <c r="Z7" s="940"/>
      <c r="AA7" s="936">
        <f>Y7+$AA$29</f>
        <v>15.399999999999999</v>
      </c>
      <c r="AB7" s="940"/>
      <c r="AC7" s="936">
        <f>AA7+$AC$31</f>
        <v>16.299999999999997</v>
      </c>
      <c r="AD7" s="940"/>
      <c r="AE7" s="936">
        <f>AC7+$AE$33</f>
        <v>17.699999999999996</v>
      </c>
      <c r="AF7" s="940"/>
      <c r="AG7" s="936">
        <f>AE7+$AG$35</f>
        <v>18.699999999999996</v>
      </c>
      <c r="AH7" s="940"/>
      <c r="AI7" s="936">
        <f>AG7+$AI$37</f>
        <v>19.299999999999997</v>
      </c>
      <c r="AJ7" s="937"/>
      <c r="AK7" s="929">
        <f>AI7+$AK$39</f>
        <v>19.299999999999997</v>
      </c>
      <c r="AL7" s="926"/>
      <c r="AM7" s="925">
        <f>AK7+$AM$41</f>
        <v>19.299999999999997</v>
      </c>
      <c r="AN7" s="926"/>
      <c r="AO7" s="925">
        <f>AM7+$AO$43</f>
        <v>19.299999999999997</v>
      </c>
      <c r="AP7" s="926"/>
      <c r="AQ7" s="925">
        <f>AO7+$AQ$45</f>
        <v>19.299999999999997</v>
      </c>
      <c r="AR7" s="926"/>
      <c r="AS7" s="925">
        <f>AQ7+$AS$47</f>
        <v>19.299999999999997</v>
      </c>
      <c r="AT7" s="926"/>
      <c r="AU7" s="925">
        <f>AS7+$AU$49</f>
        <v>19.299999999999997</v>
      </c>
      <c r="AV7" s="926"/>
      <c r="AW7" s="925">
        <f>AU7+$AW$51</f>
        <v>19.299999999999997</v>
      </c>
      <c r="AX7" s="926"/>
      <c r="AY7" s="925">
        <f>AW7+$AY$53</f>
        <v>19.299999999999997</v>
      </c>
      <c r="AZ7" s="926"/>
      <c r="BA7" s="925">
        <f>AY7+$BA$55</f>
        <v>19.299999999999997</v>
      </c>
      <c r="BB7" s="926"/>
      <c r="BC7" s="925">
        <f>BA7+$BC$57</f>
        <v>19.299999999999997</v>
      </c>
      <c r="BD7" s="954"/>
      <c r="BE7" s="400"/>
      <c r="BF7" s="944">
        <v>3</v>
      </c>
      <c r="BG7" s="400"/>
      <c r="BH7" s="400"/>
      <c r="BI7" s="400"/>
      <c r="BJ7" s="400"/>
      <c r="BK7" s="400"/>
      <c r="BL7" s="400"/>
      <c r="BM7" s="400"/>
      <c r="BN7" s="400"/>
      <c r="BO7" s="400"/>
      <c r="BP7" s="400"/>
      <c r="BQ7" s="400"/>
      <c r="BR7" s="400"/>
      <c r="BS7" s="400"/>
      <c r="BT7" s="400"/>
      <c r="BU7" s="400"/>
      <c r="BV7" s="400"/>
      <c r="BW7" s="400"/>
      <c r="BX7" s="400"/>
      <c r="BY7" s="400"/>
      <c r="BZ7" s="400"/>
      <c r="CA7" s="400"/>
      <c r="CB7" s="400"/>
      <c r="CC7" s="400"/>
      <c r="CD7" s="400"/>
      <c r="CE7" s="400"/>
      <c r="CF7" s="400"/>
      <c r="CG7" s="400"/>
      <c r="CH7" s="400"/>
      <c r="CI7" s="400"/>
      <c r="CJ7" s="400"/>
      <c r="CK7" s="400"/>
      <c r="CL7" s="400"/>
      <c r="CM7" s="400"/>
      <c r="CN7" s="400"/>
      <c r="CO7" s="400"/>
      <c r="CP7" s="400"/>
      <c r="CQ7" s="400"/>
      <c r="CR7" s="400"/>
      <c r="CS7" s="400"/>
      <c r="CT7" s="400"/>
      <c r="CU7" s="400"/>
      <c r="CV7" s="400"/>
      <c r="CW7" s="400"/>
      <c r="CX7" s="400"/>
      <c r="CY7" s="400"/>
      <c r="CZ7" s="400"/>
      <c r="DA7" s="400"/>
      <c r="DB7" s="400"/>
      <c r="DC7" s="400"/>
      <c r="DD7" s="400"/>
      <c r="DE7" s="400"/>
      <c r="DF7" s="400"/>
      <c r="DG7" s="400"/>
      <c r="DH7" s="400"/>
      <c r="DI7" s="400"/>
      <c r="DJ7" s="400"/>
      <c r="DK7" s="400"/>
      <c r="DL7" s="400"/>
      <c r="DM7" s="400"/>
      <c r="DN7" s="400"/>
      <c r="DO7" s="400"/>
      <c r="DP7" s="400"/>
      <c r="DQ7" s="400"/>
      <c r="DR7" s="400"/>
      <c r="DS7" s="400"/>
      <c r="DT7" s="400"/>
      <c r="DU7" s="400"/>
      <c r="DV7" s="400"/>
      <c r="DW7" s="400"/>
      <c r="DX7" s="400"/>
      <c r="DY7" s="400"/>
      <c r="DZ7" s="400"/>
      <c r="EA7" s="400"/>
      <c r="EB7" s="400"/>
      <c r="EC7" s="400"/>
      <c r="ED7" s="400"/>
      <c r="EE7" s="400"/>
      <c r="EF7" s="400"/>
      <c r="EG7" s="400"/>
      <c r="EH7" s="400"/>
      <c r="EI7" s="400"/>
      <c r="EJ7" s="400"/>
      <c r="EK7" s="400"/>
      <c r="EL7" s="400"/>
      <c r="EM7" s="400"/>
      <c r="EN7" s="400"/>
      <c r="EO7" s="400"/>
      <c r="EP7" s="400"/>
      <c r="EQ7" s="400"/>
      <c r="ER7" s="400"/>
      <c r="ES7" s="400"/>
      <c r="ET7" s="400"/>
      <c r="EU7" s="400"/>
      <c r="EV7" s="400"/>
      <c r="EW7" s="400"/>
      <c r="EX7" s="400"/>
      <c r="EY7" s="400"/>
      <c r="EZ7" s="400"/>
      <c r="FA7" s="400"/>
      <c r="FB7" s="400"/>
      <c r="FC7" s="400"/>
      <c r="FD7" s="400"/>
      <c r="FE7" s="400"/>
      <c r="FF7" s="400"/>
      <c r="FG7" s="400"/>
      <c r="FH7" s="400"/>
      <c r="FI7" s="400"/>
      <c r="FJ7" s="400"/>
      <c r="FK7" s="400"/>
      <c r="FL7" s="400"/>
      <c r="FM7" s="400"/>
      <c r="FN7" s="400"/>
      <c r="FO7" s="400"/>
      <c r="FP7" s="400"/>
      <c r="FQ7" s="400"/>
      <c r="FR7" s="400"/>
      <c r="FS7" s="400"/>
      <c r="FT7" s="400"/>
      <c r="FU7" s="400"/>
      <c r="FV7" s="400"/>
      <c r="FW7" s="400"/>
      <c r="FX7" s="400"/>
      <c r="FY7" s="400"/>
      <c r="FZ7" s="400"/>
      <c r="GA7" s="400"/>
      <c r="GB7" s="400"/>
      <c r="GC7" s="400"/>
      <c r="GD7" s="400"/>
      <c r="GE7" s="400"/>
      <c r="GF7" s="400"/>
      <c r="GG7" s="400"/>
      <c r="GH7" s="400"/>
      <c r="GI7" s="400"/>
      <c r="GJ7" s="400"/>
      <c r="GK7" s="400"/>
      <c r="GL7" s="400"/>
      <c r="GM7" s="400"/>
      <c r="GN7" s="400"/>
      <c r="GO7" s="400"/>
      <c r="GP7" s="400"/>
      <c r="GQ7" s="400"/>
      <c r="GR7" s="400"/>
      <c r="GS7" s="400"/>
      <c r="GT7" s="400"/>
      <c r="GU7" s="400"/>
      <c r="GV7" s="400"/>
      <c r="GW7" s="400"/>
      <c r="GX7" s="400"/>
      <c r="GY7" s="400"/>
      <c r="GZ7" s="400"/>
      <c r="HA7" s="400"/>
      <c r="HB7" s="400"/>
      <c r="HC7" s="400"/>
      <c r="HD7" s="400"/>
      <c r="HE7" s="400"/>
      <c r="HF7" s="400"/>
      <c r="HG7" s="400"/>
      <c r="HH7" s="400"/>
      <c r="HI7" s="400"/>
      <c r="HJ7" s="400"/>
      <c r="HK7" s="400"/>
      <c r="HL7" s="400"/>
      <c r="HM7" s="400"/>
      <c r="HN7" s="400"/>
      <c r="HO7" s="400"/>
      <c r="HP7" s="400"/>
      <c r="HQ7" s="400"/>
      <c r="HR7" s="400"/>
      <c r="HS7" s="400"/>
      <c r="HT7" s="400"/>
      <c r="HU7" s="400"/>
      <c r="HV7" s="400"/>
      <c r="HW7" s="400"/>
      <c r="HX7" s="400"/>
      <c r="HY7" s="400"/>
      <c r="HZ7" s="400"/>
      <c r="IA7" s="400"/>
      <c r="IB7" s="400"/>
      <c r="IC7" s="400"/>
      <c r="ID7" s="400"/>
      <c r="IE7" s="400"/>
      <c r="IF7" s="400"/>
      <c r="IG7" s="400"/>
      <c r="IH7" s="400"/>
      <c r="II7" s="400"/>
      <c r="IJ7" s="400"/>
      <c r="IK7" s="400"/>
      <c r="IL7" s="400"/>
      <c r="IM7" s="400"/>
      <c r="IN7" s="400"/>
      <c r="IO7" s="400"/>
      <c r="IP7" s="400"/>
      <c r="IQ7" s="400"/>
      <c r="IR7" s="400"/>
      <c r="IS7" s="400"/>
    </row>
    <row r="8" spans="1:253" ht="16.899999999999999" customHeight="1">
      <c r="A8" s="404">
        <v>1300</v>
      </c>
      <c r="B8" s="405"/>
      <c r="C8" s="905"/>
      <c r="D8" s="906"/>
      <c r="E8" s="963"/>
      <c r="F8" s="964"/>
      <c r="G8" s="938"/>
      <c r="H8" s="941"/>
      <c r="I8" s="938"/>
      <c r="J8" s="941"/>
      <c r="K8" s="938"/>
      <c r="L8" s="941"/>
      <c r="M8" s="938"/>
      <c r="N8" s="941"/>
      <c r="O8" s="938"/>
      <c r="P8" s="941"/>
      <c r="Q8" s="938"/>
      <c r="R8" s="941"/>
      <c r="S8" s="938"/>
      <c r="T8" s="941"/>
      <c r="U8" s="938"/>
      <c r="V8" s="941"/>
      <c r="W8" s="938"/>
      <c r="X8" s="941"/>
      <c r="Y8" s="938"/>
      <c r="Z8" s="941"/>
      <c r="AA8" s="938"/>
      <c r="AB8" s="941"/>
      <c r="AC8" s="938"/>
      <c r="AD8" s="941"/>
      <c r="AE8" s="938"/>
      <c r="AF8" s="941"/>
      <c r="AG8" s="938"/>
      <c r="AH8" s="941"/>
      <c r="AI8" s="938"/>
      <c r="AJ8" s="939"/>
      <c r="AK8" s="930"/>
      <c r="AL8" s="928"/>
      <c r="AM8" s="927"/>
      <c r="AN8" s="928"/>
      <c r="AO8" s="927"/>
      <c r="AP8" s="928"/>
      <c r="AQ8" s="927"/>
      <c r="AR8" s="928"/>
      <c r="AS8" s="927"/>
      <c r="AT8" s="928"/>
      <c r="AU8" s="927"/>
      <c r="AV8" s="928"/>
      <c r="AW8" s="927"/>
      <c r="AX8" s="928"/>
      <c r="AY8" s="927"/>
      <c r="AZ8" s="928"/>
      <c r="BA8" s="927"/>
      <c r="BB8" s="928"/>
      <c r="BC8" s="927"/>
      <c r="BD8" s="955"/>
      <c r="BE8" s="400"/>
      <c r="BF8" s="944"/>
      <c r="BG8" s="400"/>
      <c r="BH8" s="400"/>
      <c r="BI8" s="400"/>
      <c r="BJ8" s="400"/>
      <c r="BK8" s="400"/>
      <c r="BL8" s="400"/>
      <c r="BM8" s="400"/>
      <c r="BN8" s="400"/>
      <c r="BO8" s="400"/>
      <c r="BP8" s="400"/>
      <c r="BQ8" s="400"/>
      <c r="BR8" s="400"/>
      <c r="BS8" s="400"/>
      <c r="BT8" s="400"/>
      <c r="BU8" s="400"/>
      <c r="BV8" s="400"/>
      <c r="BW8" s="400"/>
      <c r="BX8" s="400"/>
      <c r="BY8" s="400"/>
      <c r="BZ8" s="400"/>
      <c r="CA8" s="400"/>
      <c r="CB8" s="400"/>
      <c r="CC8" s="400"/>
      <c r="CD8" s="400"/>
      <c r="CE8" s="400"/>
      <c r="CF8" s="400"/>
      <c r="CG8" s="400"/>
      <c r="CH8" s="400"/>
      <c r="CI8" s="400"/>
      <c r="CJ8" s="400"/>
      <c r="CK8" s="400"/>
      <c r="CL8" s="400"/>
      <c r="CM8" s="400"/>
      <c r="CN8" s="400"/>
      <c r="CO8" s="400"/>
      <c r="CP8" s="400"/>
      <c r="CQ8" s="400"/>
      <c r="CR8" s="400"/>
      <c r="CS8" s="400"/>
      <c r="CT8" s="400"/>
      <c r="CU8" s="400"/>
      <c r="CV8" s="400"/>
      <c r="CW8" s="400"/>
      <c r="CX8" s="400"/>
      <c r="CY8" s="400"/>
      <c r="CZ8" s="400"/>
      <c r="DA8" s="400"/>
      <c r="DB8" s="400"/>
      <c r="DC8" s="400"/>
      <c r="DD8" s="400"/>
      <c r="DE8" s="400"/>
      <c r="DF8" s="400"/>
      <c r="DG8" s="400"/>
      <c r="DH8" s="400"/>
      <c r="DI8" s="400"/>
      <c r="DJ8" s="400"/>
      <c r="DK8" s="400"/>
      <c r="DL8" s="400"/>
      <c r="DM8" s="400"/>
      <c r="DN8" s="400"/>
      <c r="DO8" s="400"/>
      <c r="DP8" s="400"/>
      <c r="DQ8" s="400"/>
      <c r="DR8" s="400"/>
      <c r="DS8" s="400"/>
      <c r="DT8" s="400"/>
      <c r="DU8" s="400"/>
      <c r="DV8" s="400"/>
      <c r="DW8" s="400"/>
      <c r="DX8" s="400"/>
      <c r="DY8" s="400"/>
      <c r="DZ8" s="400"/>
      <c r="EA8" s="400"/>
      <c r="EB8" s="400"/>
      <c r="EC8" s="400"/>
      <c r="ED8" s="400"/>
      <c r="EE8" s="400"/>
      <c r="EF8" s="400"/>
      <c r="EG8" s="400"/>
      <c r="EH8" s="400"/>
      <c r="EI8" s="400"/>
      <c r="EJ8" s="400"/>
      <c r="EK8" s="400"/>
      <c r="EL8" s="400"/>
      <c r="EM8" s="400"/>
      <c r="EN8" s="400"/>
      <c r="EO8" s="400"/>
      <c r="EP8" s="400"/>
      <c r="EQ8" s="400"/>
      <c r="ER8" s="400"/>
      <c r="ES8" s="400"/>
      <c r="ET8" s="400"/>
      <c r="EU8" s="400"/>
      <c r="EV8" s="400"/>
      <c r="EW8" s="400"/>
      <c r="EX8" s="400"/>
      <c r="EY8" s="400"/>
      <c r="EZ8" s="400"/>
      <c r="FA8" s="400"/>
      <c r="FB8" s="400"/>
      <c r="FC8" s="400"/>
      <c r="FD8" s="400"/>
      <c r="FE8" s="400"/>
      <c r="FF8" s="400"/>
      <c r="FG8" s="400"/>
      <c r="FH8" s="400"/>
      <c r="FI8" s="400"/>
      <c r="FJ8" s="400"/>
      <c r="FK8" s="400"/>
      <c r="FL8" s="400"/>
      <c r="FM8" s="400"/>
      <c r="FN8" s="400"/>
      <c r="FO8" s="400"/>
      <c r="FP8" s="400"/>
      <c r="FQ8" s="400"/>
      <c r="FR8" s="400"/>
      <c r="FS8" s="400"/>
      <c r="FT8" s="400"/>
      <c r="FU8" s="400"/>
      <c r="FV8" s="400"/>
      <c r="FW8" s="400"/>
      <c r="FX8" s="400"/>
      <c r="FY8" s="400"/>
      <c r="FZ8" s="400"/>
      <c r="GA8" s="400"/>
      <c r="GB8" s="400"/>
      <c r="GC8" s="400"/>
      <c r="GD8" s="400"/>
      <c r="GE8" s="400"/>
      <c r="GF8" s="400"/>
      <c r="GG8" s="400"/>
      <c r="GH8" s="400"/>
      <c r="GI8" s="400"/>
      <c r="GJ8" s="400"/>
      <c r="GK8" s="400"/>
      <c r="GL8" s="400"/>
      <c r="GM8" s="400"/>
      <c r="GN8" s="400"/>
      <c r="GO8" s="400"/>
      <c r="GP8" s="400"/>
      <c r="GQ8" s="400"/>
      <c r="GR8" s="400"/>
      <c r="GS8" s="400"/>
      <c r="GT8" s="400"/>
      <c r="GU8" s="400"/>
      <c r="GV8" s="400"/>
      <c r="GW8" s="400"/>
      <c r="GX8" s="400"/>
      <c r="GY8" s="400"/>
      <c r="GZ8" s="400"/>
      <c r="HA8" s="400"/>
      <c r="HB8" s="400"/>
      <c r="HC8" s="400"/>
      <c r="HD8" s="400"/>
      <c r="HE8" s="400"/>
      <c r="HF8" s="400"/>
      <c r="HG8" s="400"/>
      <c r="HH8" s="400"/>
      <c r="HI8" s="400"/>
      <c r="HJ8" s="400"/>
      <c r="HK8" s="400"/>
      <c r="HL8" s="400"/>
      <c r="HM8" s="400"/>
      <c r="HN8" s="400"/>
      <c r="HO8" s="400"/>
      <c r="HP8" s="400"/>
      <c r="HQ8" s="400"/>
      <c r="HR8" s="400"/>
      <c r="HS8" s="400"/>
      <c r="HT8" s="400"/>
      <c r="HU8" s="400"/>
      <c r="HV8" s="400"/>
      <c r="HW8" s="400"/>
      <c r="HX8" s="400"/>
      <c r="HY8" s="400"/>
      <c r="HZ8" s="400"/>
      <c r="IA8" s="400"/>
      <c r="IB8" s="400"/>
      <c r="IC8" s="400"/>
      <c r="ID8" s="400"/>
      <c r="IE8" s="400"/>
      <c r="IF8" s="400"/>
      <c r="IG8" s="400"/>
      <c r="IH8" s="400"/>
      <c r="II8" s="400"/>
      <c r="IJ8" s="400"/>
      <c r="IK8" s="400"/>
      <c r="IL8" s="400"/>
      <c r="IM8" s="400"/>
      <c r="IN8" s="400"/>
      <c r="IO8" s="400"/>
      <c r="IP8" s="400"/>
      <c r="IQ8" s="400"/>
      <c r="IR8" s="400"/>
      <c r="IS8" s="400"/>
    </row>
    <row r="9" spans="1:253" ht="16.899999999999999" customHeight="1">
      <c r="A9" s="402"/>
      <c r="B9" s="403">
        <f>MROUND(ROUNDDOWN(A10*0.8,-1),50)</f>
        <v>1050</v>
      </c>
      <c r="C9" s="406"/>
      <c r="D9" s="407">
        <f>MROUND(ROUNDDOWN(C10*0.8,-1),50)</f>
        <v>1050</v>
      </c>
      <c r="E9" s="931" t="s">
        <v>299</v>
      </c>
      <c r="F9" s="904"/>
      <c r="G9" s="961">
        <v>1.2</v>
      </c>
      <c r="H9" s="962"/>
      <c r="I9" s="936">
        <f>G9+$I$11</f>
        <v>2</v>
      </c>
      <c r="J9" s="940"/>
      <c r="K9" s="936">
        <f>I9+$K$13</f>
        <v>3.1</v>
      </c>
      <c r="L9" s="940"/>
      <c r="M9" s="936">
        <f>K9+$M$15</f>
        <v>3.7</v>
      </c>
      <c r="N9" s="940"/>
      <c r="O9" s="936">
        <f>M9+$O$17</f>
        <v>4.5</v>
      </c>
      <c r="P9" s="940"/>
      <c r="Q9" s="936">
        <f>O9+$Q$19</f>
        <v>5.0999999999999996</v>
      </c>
      <c r="R9" s="940"/>
      <c r="S9" s="936">
        <f>Q9+$S$21</f>
        <v>6.1</v>
      </c>
      <c r="T9" s="940"/>
      <c r="U9" s="936">
        <f>S9+$U$23</f>
        <v>6.8999999999999995</v>
      </c>
      <c r="V9" s="940"/>
      <c r="W9" s="936">
        <f>U9+$W$25</f>
        <v>8.1999999999999993</v>
      </c>
      <c r="X9" s="940"/>
      <c r="Y9" s="936">
        <f>W9+$Y$27</f>
        <v>13.7</v>
      </c>
      <c r="Z9" s="940"/>
      <c r="AA9" s="936">
        <f>Y9+$AA$29</f>
        <v>14.799999999999999</v>
      </c>
      <c r="AB9" s="940"/>
      <c r="AC9" s="936">
        <f>AA9+$AC$31</f>
        <v>15.7</v>
      </c>
      <c r="AD9" s="940"/>
      <c r="AE9" s="936">
        <f>AC9+$AE$33</f>
        <v>17.099999999999998</v>
      </c>
      <c r="AF9" s="940"/>
      <c r="AG9" s="936">
        <f>AE9+$AG$35</f>
        <v>18.099999999999998</v>
      </c>
      <c r="AH9" s="940"/>
      <c r="AI9" s="936">
        <f>AG9+$AI$37</f>
        <v>18.7</v>
      </c>
      <c r="AJ9" s="937"/>
      <c r="AK9" s="929">
        <f>AI9+$AK$39</f>
        <v>18.7</v>
      </c>
      <c r="AL9" s="926"/>
      <c r="AM9" s="925">
        <f>AK9+$AM$41</f>
        <v>18.7</v>
      </c>
      <c r="AN9" s="926"/>
      <c r="AO9" s="925">
        <f>AM9+$AO$43</f>
        <v>18.7</v>
      </c>
      <c r="AP9" s="926"/>
      <c r="AQ9" s="925">
        <f>AO9+$AQ$45</f>
        <v>18.7</v>
      </c>
      <c r="AR9" s="926"/>
      <c r="AS9" s="925">
        <f>AQ9+$AS$47</f>
        <v>18.7</v>
      </c>
      <c r="AT9" s="926"/>
      <c r="AU9" s="925">
        <f>AS9+$AU$49</f>
        <v>18.7</v>
      </c>
      <c r="AV9" s="926"/>
      <c r="AW9" s="925">
        <f>AU9+$AW$51</f>
        <v>18.7</v>
      </c>
      <c r="AX9" s="926"/>
      <c r="AY9" s="925">
        <f>AW9+$AY$53</f>
        <v>18.7</v>
      </c>
      <c r="AZ9" s="926"/>
      <c r="BA9" s="925">
        <f>AY9+$BA$55</f>
        <v>18.7</v>
      </c>
      <c r="BB9" s="926"/>
      <c r="BC9" s="925">
        <f>BA9+$BC$57</f>
        <v>18.7</v>
      </c>
      <c r="BD9" s="954"/>
      <c r="BE9" s="400"/>
      <c r="BF9" s="944">
        <v>4</v>
      </c>
      <c r="BG9" s="400"/>
      <c r="BH9" s="400"/>
      <c r="BI9" s="400"/>
      <c r="BJ9" s="400"/>
      <c r="BK9" s="400"/>
      <c r="BL9" s="400"/>
      <c r="BM9" s="400"/>
      <c r="BN9" s="400"/>
      <c r="BO9" s="400"/>
      <c r="BP9" s="400"/>
      <c r="BQ9" s="400"/>
      <c r="BR9" s="400"/>
      <c r="BS9" s="400"/>
      <c r="BT9" s="400"/>
      <c r="BU9" s="400"/>
      <c r="BV9" s="400"/>
      <c r="BW9" s="400"/>
      <c r="BX9" s="400"/>
      <c r="BY9" s="400"/>
      <c r="BZ9" s="400"/>
      <c r="CA9" s="400"/>
      <c r="CB9" s="400"/>
      <c r="CC9" s="400"/>
      <c r="CD9" s="400"/>
      <c r="CE9" s="400"/>
      <c r="CF9" s="400"/>
      <c r="CG9" s="400"/>
      <c r="CH9" s="400"/>
      <c r="CI9" s="400"/>
      <c r="CJ9" s="400"/>
      <c r="CK9" s="400"/>
      <c r="CL9" s="400"/>
      <c r="CM9" s="400"/>
      <c r="CN9" s="400"/>
      <c r="CO9" s="400"/>
      <c r="CP9" s="400"/>
      <c r="CQ9" s="400"/>
      <c r="CR9" s="400"/>
      <c r="CS9" s="400"/>
      <c r="CT9" s="400"/>
      <c r="CU9" s="400"/>
      <c r="CV9" s="400"/>
      <c r="CW9" s="400"/>
      <c r="CX9" s="400"/>
      <c r="CY9" s="400"/>
      <c r="CZ9" s="400"/>
      <c r="DA9" s="400"/>
      <c r="DB9" s="400"/>
      <c r="DC9" s="400"/>
      <c r="DD9" s="400"/>
      <c r="DE9" s="400"/>
      <c r="DF9" s="400"/>
      <c r="DG9" s="400"/>
      <c r="DH9" s="400"/>
      <c r="DI9" s="400"/>
      <c r="DJ9" s="400"/>
      <c r="DK9" s="400"/>
      <c r="DL9" s="400"/>
      <c r="DM9" s="400"/>
      <c r="DN9" s="400"/>
      <c r="DO9" s="400"/>
      <c r="DP9" s="400"/>
      <c r="DQ9" s="400"/>
      <c r="DR9" s="400"/>
      <c r="DS9" s="400"/>
      <c r="DT9" s="400"/>
      <c r="DU9" s="400"/>
      <c r="DV9" s="400"/>
      <c r="DW9" s="400"/>
      <c r="DX9" s="400"/>
      <c r="DY9" s="400"/>
      <c r="DZ9" s="400"/>
      <c r="EA9" s="400"/>
      <c r="EB9" s="400"/>
      <c r="EC9" s="400"/>
      <c r="ED9" s="400"/>
      <c r="EE9" s="400"/>
      <c r="EF9" s="400"/>
      <c r="EG9" s="400"/>
      <c r="EH9" s="400"/>
      <c r="EI9" s="400"/>
      <c r="EJ9" s="400"/>
      <c r="EK9" s="400"/>
      <c r="EL9" s="400"/>
      <c r="EM9" s="400"/>
      <c r="EN9" s="400"/>
      <c r="EO9" s="400"/>
      <c r="EP9" s="400"/>
      <c r="EQ9" s="400"/>
      <c r="ER9" s="400"/>
      <c r="ES9" s="400"/>
      <c r="ET9" s="400"/>
      <c r="EU9" s="400"/>
      <c r="EV9" s="400"/>
      <c r="EW9" s="400"/>
      <c r="EX9" s="400"/>
      <c r="EY9" s="400"/>
      <c r="EZ9" s="400"/>
      <c r="FA9" s="400"/>
      <c r="FB9" s="400"/>
      <c r="FC9" s="400"/>
      <c r="FD9" s="400"/>
      <c r="FE9" s="400"/>
      <c r="FF9" s="400"/>
      <c r="FG9" s="400"/>
      <c r="FH9" s="400"/>
      <c r="FI9" s="400"/>
      <c r="FJ9" s="400"/>
      <c r="FK9" s="400"/>
      <c r="FL9" s="400"/>
      <c r="FM9" s="400"/>
      <c r="FN9" s="400"/>
      <c r="FO9" s="400"/>
      <c r="FP9" s="400"/>
      <c r="FQ9" s="400"/>
      <c r="FR9" s="400"/>
      <c r="FS9" s="400"/>
      <c r="FT9" s="400"/>
      <c r="FU9" s="400"/>
      <c r="FV9" s="400"/>
      <c r="FW9" s="400"/>
      <c r="FX9" s="400"/>
      <c r="FY9" s="400"/>
      <c r="FZ9" s="400"/>
      <c r="GA9" s="400"/>
      <c r="GB9" s="400"/>
      <c r="GC9" s="400"/>
      <c r="GD9" s="400"/>
      <c r="GE9" s="400"/>
      <c r="GF9" s="400"/>
      <c r="GG9" s="400"/>
      <c r="GH9" s="400"/>
      <c r="GI9" s="400"/>
      <c r="GJ9" s="400"/>
      <c r="GK9" s="400"/>
      <c r="GL9" s="400"/>
      <c r="GM9" s="400"/>
      <c r="GN9" s="400"/>
      <c r="GO9" s="400"/>
      <c r="GP9" s="400"/>
      <c r="GQ9" s="400"/>
      <c r="GR9" s="400"/>
      <c r="GS9" s="400"/>
      <c r="GT9" s="400"/>
      <c r="GU9" s="400"/>
      <c r="GV9" s="400"/>
      <c r="GW9" s="400"/>
      <c r="GX9" s="400"/>
      <c r="GY9" s="400"/>
      <c r="GZ9" s="400"/>
      <c r="HA9" s="400"/>
      <c r="HB9" s="400"/>
      <c r="HC9" s="400"/>
      <c r="HD9" s="400"/>
      <c r="HE9" s="400"/>
      <c r="HF9" s="400"/>
      <c r="HG9" s="400"/>
      <c r="HH9" s="400"/>
      <c r="HI9" s="400"/>
      <c r="HJ9" s="400"/>
      <c r="HK9" s="400"/>
      <c r="HL9" s="400"/>
      <c r="HM9" s="400"/>
      <c r="HN9" s="400"/>
      <c r="HO9" s="400"/>
      <c r="HP9" s="400"/>
      <c r="HQ9" s="400"/>
      <c r="HR9" s="400"/>
      <c r="HS9" s="400"/>
      <c r="HT9" s="400"/>
      <c r="HU9" s="400"/>
      <c r="HV9" s="400"/>
      <c r="HW9" s="400"/>
      <c r="HX9" s="400"/>
      <c r="HY9" s="400"/>
      <c r="HZ9" s="400"/>
      <c r="IA9" s="400"/>
      <c r="IB9" s="400"/>
      <c r="IC9" s="400"/>
      <c r="ID9" s="400"/>
      <c r="IE9" s="400"/>
      <c r="IF9" s="400"/>
      <c r="IG9" s="400"/>
      <c r="IH9" s="400"/>
      <c r="II9" s="400"/>
      <c r="IJ9" s="400"/>
      <c r="IK9" s="400"/>
      <c r="IL9" s="400"/>
      <c r="IM9" s="400"/>
      <c r="IN9" s="400"/>
      <c r="IO9" s="400"/>
      <c r="IP9" s="400"/>
      <c r="IQ9" s="400"/>
      <c r="IR9" s="400"/>
      <c r="IS9" s="400"/>
    </row>
    <row r="10" spans="1:253" ht="16.899999999999999" customHeight="1">
      <c r="A10" s="404">
        <v>1300</v>
      </c>
      <c r="B10" s="405"/>
      <c r="C10" s="408">
        <f>IF((E7)&lt;=$U$2,$M$2,$M$2+MROUND(ROUNDDOWN((E7-$U$2)*$F$2,-1),50))</f>
        <v>1300</v>
      </c>
      <c r="D10" s="409"/>
      <c r="E10" s="905"/>
      <c r="F10" s="906"/>
      <c r="G10" s="963"/>
      <c r="H10" s="964"/>
      <c r="I10" s="938"/>
      <c r="J10" s="941"/>
      <c r="K10" s="938"/>
      <c r="L10" s="941"/>
      <c r="M10" s="938"/>
      <c r="N10" s="941"/>
      <c r="O10" s="938"/>
      <c r="P10" s="941"/>
      <c r="Q10" s="938"/>
      <c r="R10" s="941"/>
      <c r="S10" s="938"/>
      <c r="T10" s="941"/>
      <c r="U10" s="938"/>
      <c r="V10" s="941"/>
      <c r="W10" s="938"/>
      <c r="X10" s="941"/>
      <c r="Y10" s="938"/>
      <c r="Z10" s="941"/>
      <c r="AA10" s="938"/>
      <c r="AB10" s="941"/>
      <c r="AC10" s="938"/>
      <c r="AD10" s="941"/>
      <c r="AE10" s="938"/>
      <c r="AF10" s="941"/>
      <c r="AG10" s="938"/>
      <c r="AH10" s="941"/>
      <c r="AI10" s="938"/>
      <c r="AJ10" s="939"/>
      <c r="AK10" s="930"/>
      <c r="AL10" s="928"/>
      <c r="AM10" s="927"/>
      <c r="AN10" s="928"/>
      <c r="AO10" s="927"/>
      <c r="AP10" s="928"/>
      <c r="AQ10" s="927"/>
      <c r="AR10" s="928"/>
      <c r="AS10" s="927"/>
      <c r="AT10" s="928"/>
      <c r="AU10" s="927"/>
      <c r="AV10" s="928"/>
      <c r="AW10" s="927"/>
      <c r="AX10" s="928"/>
      <c r="AY10" s="927"/>
      <c r="AZ10" s="928"/>
      <c r="BA10" s="927"/>
      <c r="BB10" s="928"/>
      <c r="BC10" s="927"/>
      <c r="BD10" s="955"/>
      <c r="BE10" s="400"/>
      <c r="BF10" s="944"/>
      <c r="BG10" s="400"/>
      <c r="BH10" s="400"/>
      <c r="BI10" s="400"/>
      <c r="BJ10" s="400"/>
      <c r="BK10" s="400"/>
      <c r="BL10" s="400"/>
      <c r="BM10" s="400"/>
      <c r="BN10" s="400"/>
      <c r="BO10" s="400"/>
      <c r="BP10" s="400"/>
      <c r="BQ10" s="400"/>
      <c r="BR10" s="400"/>
      <c r="BS10" s="400"/>
      <c r="BT10" s="400"/>
      <c r="BU10" s="400"/>
      <c r="BV10" s="400"/>
      <c r="BW10" s="400"/>
      <c r="BX10" s="400"/>
      <c r="BY10" s="400"/>
      <c r="BZ10" s="400"/>
      <c r="CA10" s="400"/>
      <c r="CB10" s="400"/>
      <c r="CC10" s="400"/>
      <c r="CD10" s="400"/>
      <c r="CE10" s="400"/>
      <c r="CF10" s="400"/>
      <c r="CG10" s="400"/>
      <c r="CH10" s="400"/>
      <c r="CI10" s="400"/>
      <c r="CJ10" s="400"/>
      <c r="CK10" s="400"/>
      <c r="CL10" s="400"/>
      <c r="CM10" s="400"/>
      <c r="CN10" s="400"/>
      <c r="CO10" s="400"/>
      <c r="CP10" s="400"/>
      <c r="CQ10" s="400"/>
      <c r="CR10" s="400"/>
      <c r="CS10" s="400"/>
      <c r="CT10" s="400"/>
      <c r="CU10" s="400"/>
      <c r="CV10" s="400"/>
      <c r="CW10" s="400"/>
      <c r="CX10" s="400"/>
      <c r="CY10" s="400"/>
      <c r="CZ10" s="400"/>
      <c r="DA10" s="400"/>
      <c r="DB10" s="400"/>
      <c r="DC10" s="400"/>
      <c r="DD10" s="400"/>
      <c r="DE10" s="400"/>
      <c r="DF10" s="400"/>
      <c r="DG10" s="400"/>
      <c r="DH10" s="400"/>
      <c r="DI10" s="400"/>
      <c r="DJ10" s="400"/>
      <c r="DK10" s="400"/>
      <c r="DL10" s="400"/>
      <c r="DM10" s="400"/>
      <c r="DN10" s="400"/>
      <c r="DO10" s="400"/>
      <c r="DP10" s="400"/>
      <c r="DQ10" s="400"/>
      <c r="DR10" s="400"/>
      <c r="DS10" s="400"/>
      <c r="DT10" s="400"/>
      <c r="DU10" s="400"/>
      <c r="DV10" s="400"/>
      <c r="DW10" s="400"/>
      <c r="DX10" s="400"/>
      <c r="DY10" s="400"/>
      <c r="DZ10" s="400"/>
      <c r="EA10" s="400"/>
      <c r="EB10" s="400"/>
      <c r="EC10" s="400"/>
      <c r="ED10" s="400"/>
      <c r="EE10" s="400"/>
      <c r="EF10" s="400"/>
      <c r="EG10" s="400"/>
      <c r="EH10" s="400"/>
      <c r="EI10" s="400"/>
      <c r="EJ10" s="400"/>
      <c r="EK10" s="400"/>
      <c r="EL10" s="400"/>
      <c r="EM10" s="400"/>
      <c r="EN10" s="400"/>
      <c r="EO10" s="400"/>
      <c r="EP10" s="400"/>
      <c r="EQ10" s="400"/>
      <c r="ER10" s="400"/>
      <c r="ES10" s="400"/>
      <c r="ET10" s="400"/>
      <c r="EU10" s="400"/>
      <c r="EV10" s="400"/>
      <c r="EW10" s="400"/>
      <c r="EX10" s="400"/>
      <c r="EY10" s="400"/>
      <c r="EZ10" s="400"/>
      <c r="FA10" s="400"/>
      <c r="FB10" s="400"/>
      <c r="FC10" s="400"/>
      <c r="FD10" s="400"/>
      <c r="FE10" s="400"/>
      <c r="FF10" s="400"/>
      <c r="FG10" s="400"/>
      <c r="FH10" s="400"/>
      <c r="FI10" s="400"/>
      <c r="FJ10" s="400"/>
      <c r="FK10" s="400"/>
      <c r="FL10" s="400"/>
      <c r="FM10" s="400"/>
      <c r="FN10" s="400"/>
      <c r="FO10" s="400"/>
      <c r="FP10" s="400"/>
      <c r="FQ10" s="400"/>
      <c r="FR10" s="400"/>
      <c r="FS10" s="400"/>
      <c r="FT10" s="400"/>
      <c r="FU10" s="400"/>
      <c r="FV10" s="400"/>
      <c r="FW10" s="400"/>
      <c r="FX10" s="400"/>
      <c r="FY10" s="400"/>
      <c r="FZ10" s="400"/>
      <c r="GA10" s="400"/>
      <c r="GB10" s="400"/>
      <c r="GC10" s="400"/>
      <c r="GD10" s="400"/>
      <c r="GE10" s="400"/>
      <c r="GF10" s="400"/>
      <c r="GG10" s="400"/>
      <c r="GH10" s="400"/>
      <c r="GI10" s="400"/>
      <c r="GJ10" s="400"/>
      <c r="GK10" s="400"/>
      <c r="GL10" s="400"/>
      <c r="GM10" s="400"/>
      <c r="GN10" s="400"/>
      <c r="GO10" s="400"/>
      <c r="GP10" s="400"/>
      <c r="GQ10" s="400"/>
      <c r="GR10" s="400"/>
      <c r="GS10" s="400"/>
      <c r="GT10" s="400"/>
      <c r="GU10" s="400"/>
      <c r="GV10" s="400"/>
      <c r="GW10" s="400"/>
      <c r="GX10" s="400"/>
      <c r="GY10" s="400"/>
      <c r="GZ10" s="400"/>
      <c r="HA10" s="400"/>
      <c r="HB10" s="400"/>
      <c r="HC10" s="400"/>
      <c r="HD10" s="400"/>
      <c r="HE10" s="400"/>
      <c r="HF10" s="400"/>
      <c r="HG10" s="400"/>
      <c r="HH10" s="400"/>
      <c r="HI10" s="400"/>
      <c r="HJ10" s="400"/>
      <c r="HK10" s="400"/>
      <c r="HL10" s="400"/>
      <c r="HM10" s="400"/>
      <c r="HN10" s="400"/>
      <c r="HO10" s="400"/>
      <c r="HP10" s="400"/>
      <c r="HQ10" s="400"/>
      <c r="HR10" s="400"/>
      <c r="HS10" s="400"/>
      <c r="HT10" s="400"/>
      <c r="HU10" s="400"/>
      <c r="HV10" s="400"/>
      <c r="HW10" s="400"/>
      <c r="HX10" s="400"/>
      <c r="HY10" s="400"/>
      <c r="HZ10" s="400"/>
      <c r="IA10" s="400"/>
      <c r="IB10" s="400"/>
      <c r="IC10" s="400"/>
      <c r="ID10" s="400"/>
      <c r="IE10" s="400"/>
      <c r="IF10" s="400"/>
      <c r="IG10" s="400"/>
      <c r="IH10" s="400"/>
      <c r="II10" s="400"/>
      <c r="IJ10" s="400"/>
      <c r="IK10" s="400"/>
      <c r="IL10" s="400"/>
      <c r="IM10" s="400"/>
      <c r="IN10" s="400"/>
      <c r="IO10" s="400"/>
      <c r="IP10" s="400"/>
      <c r="IQ10" s="400"/>
      <c r="IR10" s="400"/>
      <c r="IS10" s="400"/>
    </row>
    <row r="11" spans="1:253" ht="16.899999999999999" customHeight="1">
      <c r="A11" s="402"/>
      <c r="B11" s="403">
        <f>MROUND(ROUNDDOWN(A12*0.8,-1),50)</f>
        <v>1050</v>
      </c>
      <c r="C11" s="406"/>
      <c r="D11" s="407">
        <f>MROUND(ROUNDDOWN(C12*0.8,-1),50)</f>
        <v>1050</v>
      </c>
      <c r="E11" s="406"/>
      <c r="F11" s="407">
        <f>MROUND(ROUNDDOWN(E12*0.8,-1),50)</f>
        <v>1050</v>
      </c>
      <c r="G11" s="903" t="s">
        <v>300</v>
      </c>
      <c r="H11" s="904"/>
      <c r="I11" s="913">
        <v>0.8</v>
      </c>
      <c r="J11" s="956"/>
      <c r="K11" s="936">
        <f>I11+$K$13</f>
        <v>1.9000000000000001</v>
      </c>
      <c r="L11" s="940"/>
      <c r="M11" s="936">
        <f>K11+$M$15</f>
        <v>2.5</v>
      </c>
      <c r="N11" s="940"/>
      <c r="O11" s="936">
        <f>M11+$O$17</f>
        <v>3.3</v>
      </c>
      <c r="P11" s="940"/>
      <c r="Q11" s="936">
        <f>O11+$Q$19</f>
        <v>3.9</v>
      </c>
      <c r="R11" s="940"/>
      <c r="S11" s="936">
        <f>Q11+$S$21</f>
        <v>4.9000000000000004</v>
      </c>
      <c r="T11" s="940"/>
      <c r="U11" s="936">
        <f>S11+$U$23</f>
        <v>5.7</v>
      </c>
      <c r="V11" s="940"/>
      <c r="W11" s="936">
        <f>U11+$W$25</f>
        <v>7</v>
      </c>
      <c r="X11" s="940"/>
      <c r="Y11" s="936">
        <f>W11+$Y$27</f>
        <v>12.5</v>
      </c>
      <c r="Z11" s="940"/>
      <c r="AA11" s="936">
        <f>Y11+$AA$29</f>
        <v>13.6</v>
      </c>
      <c r="AB11" s="940"/>
      <c r="AC11" s="936">
        <f>AA11+$AC$31</f>
        <v>14.5</v>
      </c>
      <c r="AD11" s="940"/>
      <c r="AE11" s="936">
        <f>AC11+$AE$33</f>
        <v>15.9</v>
      </c>
      <c r="AF11" s="940"/>
      <c r="AG11" s="936">
        <f>AE11+$AG$35</f>
        <v>16.899999999999999</v>
      </c>
      <c r="AH11" s="940"/>
      <c r="AI11" s="936">
        <f>AG11+$AI$37</f>
        <v>17.5</v>
      </c>
      <c r="AJ11" s="937"/>
      <c r="AK11" s="929">
        <f>AI11+$AK$39</f>
        <v>17.5</v>
      </c>
      <c r="AL11" s="926"/>
      <c r="AM11" s="925">
        <f>AK11+$AM$41</f>
        <v>17.5</v>
      </c>
      <c r="AN11" s="926"/>
      <c r="AO11" s="925">
        <f>AM11+$AO$43</f>
        <v>17.5</v>
      </c>
      <c r="AP11" s="926"/>
      <c r="AQ11" s="925">
        <f>AO11+$AQ$45</f>
        <v>17.5</v>
      </c>
      <c r="AR11" s="926"/>
      <c r="AS11" s="925">
        <f>AQ11+$AS$47</f>
        <v>17.5</v>
      </c>
      <c r="AT11" s="926"/>
      <c r="AU11" s="925">
        <f>AS11+$AU$49</f>
        <v>17.5</v>
      </c>
      <c r="AV11" s="926"/>
      <c r="AW11" s="925">
        <f>AU11+$AW$51</f>
        <v>17.5</v>
      </c>
      <c r="AX11" s="926"/>
      <c r="AY11" s="925">
        <f>AW11+$AY$53</f>
        <v>17.5</v>
      </c>
      <c r="AZ11" s="926"/>
      <c r="BA11" s="925">
        <f>AY11+$BA$55</f>
        <v>17.5</v>
      </c>
      <c r="BB11" s="926"/>
      <c r="BC11" s="925">
        <f>BA11+$BC$57</f>
        <v>17.5</v>
      </c>
      <c r="BD11" s="954"/>
      <c r="BE11" s="400"/>
      <c r="BF11" s="944">
        <v>5</v>
      </c>
      <c r="BG11" s="400"/>
      <c r="BH11" s="400"/>
      <c r="BI11" s="400"/>
      <c r="BJ11" s="400"/>
      <c r="BK11" s="400"/>
      <c r="BL11" s="400"/>
      <c r="BM11" s="400"/>
      <c r="BN11" s="400"/>
      <c r="BO11" s="400"/>
      <c r="BP11" s="400"/>
      <c r="BQ11" s="400"/>
      <c r="BR11" s="400"/>
      <c r="BS11" s="400"/>
      <c r="BT11" s="400"/>
      <c r="BU11" s="400"/>
      <c r="BV11" s="400"/>
      <c r="BW11" s="400"/>
      <c r="BX11" s="400"/>
      <c r="BY11" s="400"/>
      <c r="BZ11" s="400"/>
      <c r="CA11" s="400"/>
      <c r="CB11" s="400"/>
      <c r="CC11" s="400"/>
      <c r="CD11" s="400"/>
      <c r="CE11" s="400"/>
      <c r="CF11" s="400"/>
      <c r="CG11" s="400"/>
      <c r="CH11" s="400"/>
      <c r="CI11" s="400"/>
      <c r="CJ11" s="400"/>
      <c r="CK11" s="400"/>
      <c r="CL11" s="400"/>
      <c r="CM11" s="400"/>
      <c r="CN11" s="400"/>
      <c r="CO11" s="400"/>
      <c r="CP11" s="400"/>
      <c r="CQ11" s="400"/>
      <c r="CR11" s="400"/>
      <c r="CS11" s="400"/>
      <c r="CT11" s="400"/>
      <c r="CU11" s="400"/>
      <c r="CV11" s="400"/>
      <c r="CW11" s="400"/>
      <c r="CX11" s="400"/>
      <c r="CY11" s="400"/>
      <c r="CZ11" s="400"/>
      <c r="DA11" s="400"/>
      <c r="DB11" s="400"/>
      <c r="DC11" s="400"/>
      <c r="DD11" s="400"/>
      <c r="DE11" s="400"/>
      <c r="DF11" s="400"/>
      <c r="DG11" s="400"/>
      <c r="DH11" s="400"/>
      <c r="DI11" s="400"/>
      <c r="DJ11" s="400"/>
      <c r="DK11" s="400"/>
      <c r="DL11" s="400"/>
      <c r="DM11" s="400"/>
      <c r="DN11" s="400"/>
      <c r="DO11" s="400"/>
      <c r="DP11" s="400"/>
      <c r="DQ11" s="400"/>
      <c r="DR11" s="400"/>
      <c r="DS11" s="400"/>
      <c r="DT11" s="400"/>
      <c r="DU11" s="400"/>
      <c r="DV11" s="400"/>
      <c r="DW11" s="400"/>
      <c r="DX11" s="400"/>
      <c r="DY11" s="400"/>
      <c r="DZ11" s="400"/>
      <c r="EA11" s="400"/>
      <c r="EB11" s="400"/>
      <c r="EC11" s="400"/>
      <c r="ED11" s="400"/>
      <c r="EE11" s="400"/>
      <c r="EF11" s="400"/>
      <c r="EG11" s="400"/>
      <c r="EH11" s="400"/>
      <c r="EI11" s="400"/>
      <c r="EJ11" s="400"/>
      <c r="EK11" s="400"/>
      <c r="EL11" s="400"/>
      <c r="EM11" s="400"/>
      <c r="EN11" s="400"/>
      <c r="EO11" s="400"/>
      <c r="EP11" s="400"/>
      <c r="EQ11" s="400"/>
      <c r="ER11" s="400"/>
      <c r="ES11" s="400"/>
      <c r="ET11" s="400"/>
      <c r="EU11" s="400"/>
      <c r="EV11" s="400"/>
      <c r="EW11" s="400"/>
      <c r="EX11" s="400"/>
      <c r="EY11" s="400"/>
      <c r="EZ11" s="400"/>
      <c r="FA11" s="400"/>
      <c r="FB11" s="400"/>
      <c r="FC11" s="400"/>
      <c r="FD11" s="400"/>
      <c r="FE11" s="400"/>
      <c r="FF11" s="400"/>
      <c r="FG11" s="400"/>
      <c r="FH11" s="400"/>
      <c r="FI11" s="400"/>
      <c r="FJ11" s="400"/>
      <c r="FK11" s="400"/>
      <c r="FL11" s="400"/>
      <c r="FM11" s="400"/>
      <c r="FN11" s="400"/>
      <c r="FO11" s="400"/>
      <c r="FP11" s="400"/>
      <c r="FQ11" s="400"/>
      <c r="FR11" s="400"/>
      <c r="FS11" s="400"/>
      <c r="FT11" s="400"/>
      <c r="FU11" s="400"/>
      <c r="FV11" s="400"/>
      <c r="FW11" s="400"/>
      <c r="FX11" s="400"/>
      <c r="FY11" s="400"/>
      <c r="FZ11" s="400"/>
      <c r="GA11" s="400"/>
      <c r="GB11" s="400"/>
      <c r="GC11" s="400"/>
      <c r="GD11" s="400"/>
      <c r="GE11" s="400"/>
      <c r="GF11" s="400"/>
      <c r="GG11" s="400"/>
      <c r="GH11" s="400"/>
      <c r="GI11" s="400"/>
      <c r="GJ11" s="400"/>
      <c r="GK11" s="400"/>
      <c r="GL11" s="400"/>
      <c r="GM11" s="400"/>
      <c r="GN11" s="400"/>
      <c r="GO11" s="400"/>
      <c r="GP11" s="400"/>
      <c r="GQ11" s="400"/>
      <c r="GR11" s="400"/>
      <c r="GS11" s="400"/>
      <c r="GT11" s="400"/>
      <c r="GU11" s="400"/>
      <c r="GV11" s="400"/>
      <c r="GW11" s="400"/>
      <c r="GX11" s="400"/>
      <c r="GY11" s="400"/>
      <c r="GZ11" s="400"/>
      <c r="HA11" s="400"/>
      <c r="HB11" s="400"/>
      <c r="HC11" s="400"/>
      <c r="HD11" s="400"/>
      <c r="HE11" s="400"/>
      <c r="HF11" s="400"/>
      <c r="HG11" s="400"/>
      <c r="HH11" s="400"/>
      <c r="HI11" s="400"/>
      <c r="HJ11" s="400"/>
      <c r="HK11" s="400"/>
      <c r="HL11" s="400"/>
      <c r="HM11" s="400"/>
      <c r="HN11" s="400"/>
      <c r="HO11" s="400"/>
      <c r="HP11" s="400"/>
      <c r="HQ11" s="400"/>
      <c r="HR11" s="400"/>
      <c r="HS11" s="400"/>
      <c r="HT11" s="400"/>
      <c r="HU11" s="400"/>
      <c r="HV11" s="400"/>
      <c r="HW11" s="400"/>
      <c r="HX11" s="400"/>
      <c r="HY11" s="400"/>
      <c r="HZ11" s="400"/>
      <c r="IA11" s="400"/>
      <c r="IB11" s="400"/>
      <c r="IC11" s="400"/>
      <c r="ID11" s="400"/>
      <c r="IE11" s="400"/>
      <c r="IF11" s="400"/>
      <c r="IG11" s="400"/>
      <c r="IH11" s="400"/>
      <c r="II11" s="400"/>
      <c r="IJ11" s="400"/>
      <c r="IK11" s="400"/>
      <c r="IL11" s="400"/>
      <c r="IM11" s="400"/>
      <c r="IN11" s="400"/>
      <c r="IO11" s="400"/>
      <c r="IP11" s="400"/>
      <c r="IQ11" s="400"/>
      <c r="IR11" s="400"/>
      <c r="IS11" s="400"/>
    </row>
    <row r="12" spans="1:253" ht="16.899999999999999" customHeight="1">
      <c r="A12" s="404">
        <v>1300</v>
      </c>
      <c r="B12" s="405"/>
      <c r="C12" s="408">
        <f>IF((G7)&lt;=$U$2,$M$2,$M$2+MROUND(ROUNDDOWN((G7-$U$2)*$F$2,-1),50))</f>
        <v>1300</v>
      </c>
      <c r="D12" s="409"/>
      <c r="E12" s="408">
        <f>IF((G9)&lt;=$U$2,$M$2,$M$2+MROUND(ROUNDDOWN((G9-$U$2)*$F$2,-1),50))</f>
        <v>1300</v>
      </c>
      <c r="F12" s="409"/>
      <c r="G12" s="905"/>
      <c r="H12" s="906"/>
      <c r="I12" s="909"/>
      <c r="J12" s="910"/>
      <c r="K12" s="938"/>
      <c r="L12" s="941"/>
      <c r="M12" s="938"/>
      <c r="N12" s="941"/>
      <c r="O12" s="938"/>
      <c r="P12" s="941"/>
      <c r="Q12" s="938"/>
      <c r="R12" s="941"/>
      <c r="S12" s="938"/>
      <c r="T12" s="941"/>
      <c r="U12" s="938"/>
      <c r="V12" s="941"/>
      <c r="W12" s="938"/>
      <c r="X12" s="941"/>
      <c r="Y12" s="938"/>
      <c r="Z12" s="941"/>
      <c r="AA12" s="938"/>
      <c r="AB12" s="941"/>
      <c r="AC12" s="938"/>
      <c r="AD12" s="941"/>
      <c r="AE12" s="938"/>
      <c r="AF12" s="941"/>
      <c r="AG12" s="938"/>
      <c r="AH12" s="941"/>
      <c r="AI12" s="938"/>
      <c r="AJ12" s="939"/>
      <c r="AK12" s="930"/>
      <c r="AL12" s="928"/>
      <c r="AM12" s="927"/>
      <c r="AN12" s="928"/>
      <c r="AO12" s="927"/>
      <c r="AP12" s="928"/>
      <c r="AQ12" s="927"/>
      <c r="AR12" s="928"/>
      <c r="AS12" s="927"/>
      <c r="AT12" s="928"/>
      <c r="AU12" s="927"/>
      <c r="AV12" s="928"/>
      <c r="AW12" s="927"/>
      <c r="AX12" s="928"/>
      <c r="AY12" s="927"/>
      <c r="AZ12" s="928"/>
      <c r="BA12" s="927"/>
      <c r="BB12" s="928"/>
      <c r="BC12" s="927"/>
      <c r="BD12" s="955"/>
      <c r="BE12" s="400"/>
      <c r="BF12" s="944"/>
      <c r="BG12" s="400"/>
      <c r="BH12" s="400"/>
      <c r="BI12" s="400"/>
      <c r="BJ12" s="400"/>
      <c r="BK12" s="400"/>
      <c r="BL12" s="400"/>
      <c r="BM12" s="400"/>
      <c r="BN12" s="400"/>
      <c r="BO12" s="400"/>
      <c r="BP12" s="400"/>
      <c r="BQ12" s="400"/>
      <c r="BR12" s="400"/>
      <c r="BS12" s="400"/>
      <c r="BT12" s="400"/>
      <c r="BU12" s="400"/>
      <c r="BV12" s="400"/>
      <c r="BW12" s="400"/>
      <c r="BX12" s="400"/>
      <c r="BY12" s="400"/>
      <c r="BZ12" s="400"/>
      <c r="CA12" s="400"/>
      <c r="CB12" s="400"/>
      <c r="CC12" s="400"/>
      <c r="CD12" s="400"/>
      <c r="CE12" s="400"/>
      <c r="CF12" s="400"/>
      <c r="CG12" s="400"/>
      <c r="CH12" s="400"/>
      <c r="CI12" s="400"/>
      <c r="CJ12" s="400"/>
      <c r="CK12" s="400"/>
      <c r="CL12" s="400"/>
      <c r="CM12" s="400"/>
      <c r="CN12" s="400"/>
      <c r="CO12" s="400"/>
      <c r="CP12" s="400"/>
      <c r="CQ12" s="400"/>
      <c r="CR12" s="400"/>
      <c r="CS12" s="400"/>
      <c r="CT12" s="400"/>
      <c r="CU12" s="400"/>
      <c r="CV12" s="400"/>
      <c r="CW12" s="400"/>
      <c r="CX12" s="400"/>
      <c r="CY12" s="400"/>
      <c r="CZ12" s="400"/>
      <c r="DA12" s="400"/>
      <c r="DB12" s="400"/>
      <c r="DC12" s="400"/>
      <c r="DD12" s="400"/>
      <c r="DE12" s="400"/>
      <c r="DF12" s="400"/>
      <c r="DG12" s="400"/>
      <c r="DH12" s="400"/>
      <c r="DI12" s="400"/>
      <c r="DJ12" s="400"/>
      <c r="DK12" s="400"/>
      <c r="DL12" s="400"/>
      <c r="DM12" s="400"/>
      <c r="DN12" s="400"/>
      <c r="DO12" s="400"/>
      <c r="DP12" s="400"/>
      <c r="DQ12" s="400"/>
      <c r="DR12" s="400"/>
      <c r="DS12" s="400"/>
      <c r="DT12" s="400"/>
      <c r="DU12" s="400"/>
      <c r="DV12" s="400"/>
      <c r="DW12" s="400"/>
      <c r="DX12" s="400"/>
      <c r="DY12" s="400"/>
      <c r="DZ12" s="400"/>
      <c r="EA12" s="400"/>
      <c r="EB12" s="400"/>
      <c r="EC12" s="400"/>
      <c r="ED12" s="400"/>
      <c r="EE12" s="400"/>
      <c r="EF12" s="400"/>
      <c r="EG12" s="400"/>
      <c r="EH12" s="400"/>
      <c r="EI12" s="400"/>
      <c r="EJ12" s="400"/>
      <c r="EK12" s="400"/>
      <c r="EL12" s="400"/>
      <c r="EM12" s="400"/>
      <c r="EN12" s="400"/>
      <c r="EO12" s="400"/>
      <c r="EP12" s="400"/>
      <c r="EQ12" s="400"/>
      <c r="ER12" s="400"/>
      <c r="ES12" s="400"/>
      <c r="ET12" s="400"/>
      <c r="EU12" s="400"/>
      <c r="EV12" s="400"/>
      <c r="EW12" s="400"/>
      <c r="EX12" s="400"/>
      <c r="EY12" s="400"/>
      <c r="EZ12" s="400"/>
      <c r="FA12" s="400"/>
      <c r="FB12" s="400"/>
      <c r="FC12" s="400"/>
      <c r="FD12" s="400"/>
      <c r="FE12" s="400"/>
      <c r="FF12" s="400"/>
      <c r="FG12" s="400"/>
      <c r="FH12" s="400"/>
      <c r="FI12" s="400"/>
      <c r="FJ12" s="400"/>
      <c r="FK12" s="400"/>
      <c r="FL12" s="400"/>
      <c r="FM12" s="400"/>
      <c r="FN12" s="400"/>
      <c r="FO12" s="400"/>
      <c r="FP12" s="400"/>
      <c r="FQ12" s="400"/>
      <c r="FR12" s="400"/>
      <c r="FS12" s="400"/>
      <c r="FT12" s="400"/>
      <c r="FU12" s="400"/>
      <c r="FV12" s="400"/>
      <c r="FW12" s="400"/>
      <c r="FX12" s="400"/>
      <c r="FY12" s="400"/>
      <c r="FZ12" s="400"/>
      <c r="GA12" s="400"/>
      <c r="GB12" s="400"/>
      <c r="GC12" s="400"/>
      <c r="GD12" s="400"/>
      <c r="GE12" s="400"/>
      <c r="GF12" s="400"/>
      <c r="GG12" s="400"/>
      <c r="GH12" s="400"/>
      <c r="GI12" s="400"/>
      <c r="GJ12" s="400"/>
      <c r="GK12" s="400"/>
      <c r="GL12" s="400"/>
      <c r="GM12" s="400"/>
      <c r="GN12" s="400"/>
      <c r="GO12" s="400"/>
      <c r="GP12" s="400"/>
      <c r="GQ12" s="400"/>
      <c r="GR12" s="400"/>
      <c r="GS12" s="400"/>
      <c r="GT12" s="400"/>
      <c r="GU12" s="400"/>
      <c r="GV12" s="400"/>
      <c r="GW12" s="400"/>
      <c r="GX12" s="400"/>
      <c r="GY12" s="400"/>
      <c r="GZ12" s="400"/>
      <c r="HA12" s="400"/>
      <c r="HB12" s="400"/>
      <c r="HC12" s="400"/>
      <c r="HD12" s="400"/>
      <c r="HE12" s="400"/>
      <c r="HF12" s="400"/>
      <c r="HG12" s="400"/>
      <c r="HH12" s="400"/>
      <c r="HI12" s="400"/>
      <c r="HJ12" s="400"/>
      <c r="HK12" s="400"/>
      <c r="HL12" s="400"/>
      <c r="HM12" s="400"/>
      <c r="HN12" s="400"/>
      <c r="HO12" s="400"/>
      <c r="HP12" s="400"/>
      <c r="HQ12" s="400"/>
      <c r="HR12" s="400"/>
      <c r="HS12" s="400"/>
      <c r="HT12" s="400"/>
      <c r="HU12" s="400"/>
      <c r="HV12" s="400"/>
      <c r="HW12" s="400"/>
      <c r="HX12" s="400"/>
      <c r="HY12" s="400"/>
      <c r="HZ12" s="400"/>
      <c r="IA12" s="400"/>
      <c r="IB12" s="400"/>
      <c r="IC12" s="400"/>
      <c r="ID12" s="400"/>
      <c r="IE12" s="400"/>
      <c r="IF12" s="400"/>
      <c r="IG12" s="400"/>
      <c r="IH12" s="400"/>
      <c r="II12" s="400"/>
      <c r="IJ12" s="400"/>
      <c r="IK12" s="400"/>
      <c r="IL12" s="400"/>
      <c r="IM12" s="400"/>
      <c r="IN12" s="400"/>
      <c r="IO12" s="400"/>
      <c r="IP12" s="400"/>
      <c r="IQ12" s="400"/>
      <c r="IR12" s="400"/>
      <c r="IS12" s="400"/>
    </row>
    <row r="13" spans="1:253" ht="16.899999999999999" customHeight="1">
      <c r="A13" s="402"/>
      <c r="B13" s="403">
        <f>MROUND(ROUNDDOWN(A14*0.8,-1),50)</f>
        <v>1050</v>
      </c>
      <c r="C13" s="406"/>
      <c r="D13" s="407">
        <f>MROUND(ROUNDDOWN(C14*0.8,-1),50)</f>
        <v>1050</v>
      </c>
      <c r="E13" s="406"/>
      <c r="F13" s="407">
        <f>MROUND(ROUNDDOWN(E14*0.8,-1),50)</f>
        <v>1050</v>
      </c>
      <c r="G13" s="406"/>
      <c r="H13" s="407">
        <f>MROUND(ROUNDDOWN(G14*0.8,-1),50)</f>
        <v>1050</v>
      </c>
      <c r="I13" s="957" t="s">
        <v>301</v>
      </c>
      <c r="J13" s="958"/>
      <c r="K13" s="913">
        <v>1.1000000000000001</v>
      </c>
      <c r="L13" s="956"/>
      <c r="M13" s="936">
        <f>K13+$M$15</f>
        <v>1.7000000000000002</v>
      </c>
      <c r="N13" s="940"/>
      <c r="O13" s="936">
        <f>M13+$O$17</f>
        <v>2.5</v>
      </c>
      <c r="P13" s="940"/>
      <c r="Q13" s="936">
        <f>O13+$Q$19</f>
        <v>3.1</v>
      </c>
      <c r="R13" s="940"/>
      <c r="S13" s="936">
        <f>Q13+$S$21</f>
        <v>4.0999999999999996</v>
      </c>
      <c r="T13" s="940"/>
      <c r="U13" s="936">
        <f>S13+$U$23</f>
        <v>4.8999999999999995</v>
      </c>
      <c r="V13" s="940"/>
      <c r="W13" s="936">
        <f>U13+$W$25</f>
        <v>6.1999999999999993</v>
      </c>
      <c r="X13" s="940"/>
      <c r="Y13" s="936">
        <f>W13+$Y$27</f>
        <v>11.7</v>
      </c>
      <c r="Z13" s="940"/>
      <c r="AA13" s="936">
        <f>Y13+$AA$29</f>
        <v>12.799999999999999</v>
      </c>
      <c r="AB13" s="940"/>
      <c r="AC13" s="936">
        <f>AA13+$AC$31</f>
        <v>13.7</v>
      </c>
      <c r="AD13" s="940"/>
      <c r="AE13" s="936">
        <f>AC13+$AE$33</f>
        <v>15.1</v>
      </c>
      <c r="AF13" s="940"/>
      <c r="AG13" s="936">
        <f>AE13+$AG$35</f>
        <v>16.100000000000001</v>
      </c>
      <c r="AH13" s="940"/>
      <c r="AI13" s="936">
        <f>AG13+$AI$37</f>
        <v>16.700000000000003</v>
      </c>
      <c r="AJ13" s="937"/>
      <c r="AK13" s="929">
        <f>AI13+$AK$39</f>
        <v>16.700000000000003</v>
      </c>
      <c r="AL13" s="926"/>
      <c r="AM13" s="925">
        <f>AK13+$AM$41</f>
        <v>16.700000000000003</v>
      </c>
      <c r="AN13" s="926"/>
      <c r="AO13" s="925">
        <f>AM13+$AO$43</f>
        <v>16.700000000000003</v>
      </c>
      <c r="AP13" s="926"/>
      <c r="AQ13" s="925">
        <f>AO13+$AQ$45</f>
        <v>16.700000000000003</v>
      </c>
      <c r="AR13" s="926"/>
      <c r="AS13" s="925">
        <f>AQ13+$AS$47</f>
        <v>16.700000000000003</v>
      </c>
      <c r="AT13" s="926"/>
      <c r="AU13" s="925">
        <f>AS13+$AU$49</f>
        <v>16.700000000000003</v>
      </c>
      <c r="AV13" s="926"/>
      <c r="AW13" s="925">
        <f>AU13+$AW$51</f>
        <v>16.700000000000003</v>
      </c>
      <c r="AX13" s="926"/>
      <c r="AY13" s="925">
        <f>AW13+$AY$53</f>
        <v>16.700000000000003</v>
      </c>
      <c r="AZ13" s="926"/>
      <c r="BA13" s="925">
        <f>AY13+$BA$55</f>
        <v>16.700000000000003</v>
      </c>
      <c r="BB13" s="926"/>
      <c r="BC13" s="925">
        <f>BA13+$BC$57</f>
        <v>16.700000000000003</v>
      </c>
      <c r="BD13" s="954"/>
      <c r="BE13" s="400"/>
      <c r="BF13" s="944">
        <v>6</v>
      </c>
      <c r="BG13" s="400"/>
      <c r="BH13" s="400"/>
      <c r="BI13" s="400"/>
      <c r="BJ13" s="400"/>
      <c r="BK13" s="400"/>
      <c r="BL13" s="400"/>
      <c r="BM13" s="400"/>
      <c r="BN13" s="400"/>
      <c r="BO13" s="400"/>
      <c r="BP13" s="400"/>
      <c r="BQ13" s="400"/>
      <c r="BR13" s="400"/>
      <c r="BS13" s="400"/>
      <c r="BT13" s="400"/>
      <c r="BU13" s="400"/>
      <c r="BV13" s="400"/>
      <c r="BW13" s="400"/>
      <c r="BX13" s="400"/>
      <c r="BY13" s="400"/>
      <c r="BZ13" s="400"/>
      <c r="CA13" s="400"/>
      <c r="CB13" s="400"/>
      <c r="CC13" s="400"/>
      <c r="CD13" s="400"/>
      <c r="CE13" s="400"/>
      <c r="CF13" s="400"/>
      <c r="CG13" s="400"/>
      <c r="CH13" s="400"/>
      <c r="CI13" s="400"/>
      <c r="CJ13" s="400"/>
      <c r="CK13" s="400"/>
      <c r="CL13" s="400"/>
      <c r="CM13" s="400"/>
      <c r="CN13" s="400"/>
      <c r="CO13" s="400"/>
      <c r="CP13" s="400"/>
      <c r="CQ13" s="400"/>
      <c r="CR13" s="400"/>
      <c r="CS13" s="400"/>
      <c r="CT13" s="400"/>
      <c r="CU13" s="400"/>
      <c r="CV13" s="400"/>
      <c r="CW13" s="400"/>
      <c r="CX13" s="400"/>
      <c r="CY13" s="400"/>
      <c r="CZ13" s="400"/>
      <c r="DA13" s="400"/>
      <c r="DB13" s="400"/>
      <c r="DC13" s="400"/>
      <c r="DD13" s="400"/>
      <c r="DE13" s="400"/>
      <c r="DF13" s="400"/>
      <c r="DG13" s="400"/>
      <c r="DH13" s="400"/>
      <c r="DI13" s="400"/>
      <c r="DJ13" s="400"/>
      <c r="DK13" s="400"/>
      <c r="DL13" s="400"/>
      <c r="DM13" s="400"/>
      <c r="DN13" s="400"/>
      <c r="DO13" s="400"/>
      <c r="DP13" s="400"/>
      <c r="DQ13" s="400"/>
      <c r="DR13" s="400"/>
      <c r="DS13" s="400"/>
      <c r="DT13" s="400"/>
      <c r="DU13" s="400"/>
      <c r="DV13" s="400"/>
      <c r="DW13" s="400"/>
      <c r="DX13" s="400"/>
      <c r="DY13" s="400"/>
      <c r="DZ13" s="400"/>
      <c r="EA13" s="400"/>
      <c r="EB13" s="400"/>
      <c r="EC13" s="400"/>
      <c r="ED13" s="400"/>
      <c r="EE13" s="400"/>
      <c r="EF13" s="400"/>
      <c r="EG13" s="400"/>
      <c r="EH13" s="400"/>
      <c r="EI13" s="400"/>
      <c r="EJ13" s="400"/>
      <c r="EK13" s="400"/>
      <c r="EL13" s="400"/>
      <c r="EM13" s="400"/>
      <c r="EN13" s="400"/>
      <c r="EO13" s="400"/>
      <c r="EP13" s="400"/>
      <c r="EQ13" s="400"/>
      <c r="ER13" s="400"/>
      <c r="ES13" s="400"/>
      <c r="ET13" s="400"/>
      <c r="EU13" s="400"/>
      <c r="EV13" s="400"/>
      <c r="EW13" s="400"/>
      <c r="EX13" s="400"/>
      <c r="EY13" s="400"/>
      <c r="EZ13" s="400"/>
      <c r="FA13" s="400"/>
      <c r="FB13" s="400"/>
      <c r="FC13" s="400"/>
      <c r="FD13" s="400"/>
      <c r="FE13" s="400"/>
      <c r="FF13" s="400"/>
      <c r="FG13" s="400"/>
      <c r="FH13" s="400"/>
      <c r="FI13" s="400"/>
      <c r="FJ13" s="400"/>
      <c r="FK13" s="400"/>
      <c r="FL13" s="400"/>
      <c r="FM13" s="400"/>
      <c r="FN13" s="400"/>
      <c r="FO13" s="400"/>
      <c r="FP13" s="400"/>
      <c r="FQ13" s="400"/>
      <c r="FR13" s="400"/>
      <c r="FS13" s="400"/>
      <c r="FT13" s="400"/>
      <c r="FU13" s="400"/>
      <c r="FV13" s="400"/>
      <c r="FW13" s="400"/>
      <c r="FX13" s="400"/>
      <c r="FY13" s="400"/>
      <c r="FZ13" s="400"/>
      <c r="GA13" s="400"/>
      <c r="GB13" s="400"/>
      <c r="GC13" s="400"/>
      <c r="GD13" s="400"/>
      <c r="GE13" s="400"/>
      <c r="GF13" s="400"/>
      <c r="GG13" s="400"/>
      <c r="GH13" s="400"/>
      <c r="GI13" s="400"/>
      <c r="GJ13" s="400"/>
      <c r="GK13" s="400"/>
      <c r="GL13" s="400"/>
      <c r="GM13" s="400"/>
      <c r="GN13" s="400"/>
      <c r="GO13" s="400"/>
      <c r="GP13" s="400"/>
      <c r="GQ13" s="400"/>
      <c r="GR13" s="400"/>
      <c r="GS13" s="400"/>
      <c r="GT13" s="400"/>
      <c r="GU13" s="400"/>
      <c r="GV13" s="400"/>
      <c r="GW13" s="400"/>
      <c r="GX13" s="400"/>
      <c r="GY13" s="400"/>
      <c r="GZ13" s="400"/>
      <c r="HA13" s="400"/>
      <c r="HB13" s="400"/>
      <c r="HC13" s="400"/>
      <c r="HD13" s="400"/>
      <c r="HE13" s="400"/>
      <c r="HF13" s="400"/>
      <c r="HG13" s="400"/>
      <c r="HH13" s="400"/>
      <c r="HI13" s="400"/>
      <c r="HJ13" s="400"/>
      <c r="HK13" s="400"/>
      <c r="HL13" s="400"/>
      <c r="HM13" s="400"/>
      <c r="HN13" s="400"/>
      <c r="HO13" s="400"/>
      <c r="HP13" s="400"/>
      <c r="HQ13" s="400"/>
      <c r="HR13" s="400"/>
      <c r="HS13" s="400"/>
      <c r="HT13" s="400"/>
      <c r="HU13" s="400"/>
      <c r="HV13" s="400"/>
      <c r="HW13" s="400"/>
      <c r="HX13" s="400"/>
      <c r="HY13" s="400"/>
      <c r="HZ13" s="400"/>
      <c r="IA13" s="400"/>
      <c r="IB13" s="400"/>
      <c r="IC13" s="400"/>
      <c r="ID13" s="400"/>
      <c r="IE13" s="400"/>
      <c r="IF13" s="400"/>
      <c r="IG13" s="400"/>
      <c r="IH13" s="400"/>
      <c r="II13" s="400"/>
      <c r="IJ13" s="400"/>
      <c r="IK13" s="400"/>
      <c r="IL13" s="400"/>
      <c r="IM13" s="400"/>
      <c r="IN13" s="400"/>
      <c r="IO13" s="400"/>
      <c r="IP13" s="400"/>
      <c r="IQ13" s="400"/>
      <c r="IR13" s="400"/>
      <c r="IS13" s="400"/>
    </row>
    <row r="14" spans="1:253" ht="16.899999999999999" customHeight="1">
      <c r="A14" s="404">
        <v>1300</v>
      </c>
      <c r="B14" s="405"/>
      <c r="C14" s="408">
        <f>IF((I7)&lt;=$U$2,$M$2,$M$2+MROUND(ROUNDDOWN((I7-$U$2)*$F$2,-1),50))</f>
        <v>1300</v>
      </c>
      <c r="D14" s="409"/>
      <c r="E14" s="408">
        <f>IF((I9)&lt;=$U$2,$M$2,$M$2+MROUND(ROUNDDOWN((I9-$U$2)*$F$2,-1),50))</f>
        <v>1300</v>
      </c>
      <c r="F14" s="409"/>
      <c r="G14" s="408">
        <f>IF((I11)&lt;=$U$2,$M$2,$M$2+MROUND(ROUNDDOWN((I11-$U$2)*$F$2,-1),50))</f>
        <v>1300</v>
      </c>
      <c r="H14" s="409"/>
      <c r="I14" s="959"/>
      <c r="J14" s="960"/>
      <c r="K14" s="909"/>
      <c r="L14" s="910"/>
      <c r="M14" s="938"/>
      <c r="N14" s="941"/>
      <c r="O14" s="938"/>
      <c r="P14" s="941"/>
      <c r="Q14" s="938"/>
      <c r="R14" s="941"/>
      <c r="S14" s="938"/>
      <c r="T14" s="941"/>
      <c r="U14" s="938"/>
      <c r="V14" s="941"/>
      <c r="W14" s="938"/>
      <c r="X14" s="941"/>
      <c r="Y14" s="938"/>
      <c r="Z14" s="941"/>
      <c r="AA14" s="938"/>
      <c r="AB14" s="941"/>
      <c r="AC14" s="938"/>
      <c r="AD14" s="941"/>
      <c r="AE14" s="938"/>
      <c r="AF14" s="941"/>
      <c r="AG14" s="938"/>
      <c r="AH14" s="941"/>
      <c r="AI14" s="938"/>
      <c r="AJ14" s="939"/>
      <c r="AK14" s="930"/>
      <c r="AL14" s="928"/>
      <c r="AM14" s="927"/>
      <c r="AN14" s="928"/>
      <c r="AO14" s="927"/>
      <c r="AP14" s="928"/>
      <c r="AQ14" s="927"/>
      <c r="AR14" s="928"/>
      <c r="AS14" s="927"/>
      <c r="AT14" s="928"/>
      <c r="AU14" s="927"/>
      <c r="AV14" s="928"/>
      <c r="AW14" s="927"/>
      <c r="AX14" s="928"/>
      <c r="AY14" s="927"/>
      <c r="AZ14" s="928"/>
      <c r="BA14" s="927"/>
      <c r="BB14" s="928"/>
      <c r="BC14" s="927"/>
      <c r="BD14" s="955"/>
      <c r="BE14" s="400"/>
      <c r="BF14" s="944"/>
      <c r="BG14" s="400"/>
      <c r="BH14" s="400"/>
      <c r="BI14" s="400"/>
      <c r="BJ14" s="400"/>
      <c r="BK14" s="400"/>
      <c r="BL14" s="400"/>
      <c r="BM14" s="400"/>
      <c r="BN14" s="400"/>
      <c r="BO14" s="400"/>
      <c r="BP14" s="400"/>
      <c r="BQ14" s="400"/>
      <c r="BR14" s="400"/>
      <c r="BS14" s="400"/>
      <c r="BT14" s="400"/>
      <c r="BU14" s="400"/>
      <c r="BV14" s="400"/>
      <c r="BW14" s="400"/>
      <c r="BX14" s="400"/>
      <c r="BY14" s="400"/>
      <c r="BZ14" s="400"/>
      <c r="CA14" s="400"/>
      <c r="CB14" s="400"/>
      <c r="CC14" s="400"/>
      <c r="CD14" s="400"/>
      <c r="CE14" s="400"/>
      <c r="CF14" s="400"/>
      <c r="CG14" s="400"/>
      <c r="CH14" s="400"/>
      <c r="CI14" s="400"/>
      <c r="CJ14" s="400"/>
      <c r="CK14" s="400"/>
      <c r="CL14" s="400"/>
      <c r="CM14" s="400"/>
      <c r="CN14" s="400"/>
      <c r="CO14" s="400"/>
      <c r="CP14" s="400"/>
      <c r="CQ14" s="400"/>
      <c r="CR14" s="400"/>
      <c r="CS14" s="400"/>
      <c r="CT14" s="400"/>
      <c r="CU14" s="400"/>
      <c r="CV14" s="400"/>
      <c r="CW14" s="400"/>
      <c r="CX14" s="400"/>
      <c r="CY14" s="400"/>
      <c r="CZ14" s="400"/>
      <c r="DA14" s="400"/>
      <c r="DB14" s="400"/>
      <c r="DC14" s="400"/>
      <c r="DD14" s="400"/>
      <c r="DE14" s="400"/>
      <c r="DF14" s="400"/>
      <c r="DG14" s="400"/>
      <c r="DH14" s="400"/>
      <c r="DI14" s="400"/>
      <c r="DJ14" s="400"/>
      <c r="DK14" s="400"/>
      <c r="DL14" s="400"/>
      <c r="DM14" s="400"/>
      <c r="DN14" s="400"/>
      <c r="DO14" s="400"/>
      <c r="DP14" s="400"/>
      <c r="DQ14" s="400"/>
      <c r="DR14" s="400"/>
      <c r="DS14" s="400"/>
      <c r="DT14" s="400"/>
      <c r="DU14" s="400"/>
      <c r="DV14" s="400"/>
      <c r="DW14" s="400"/>
      <c r="DX14" s="400"/>
      <c r="DY14" s="400"/>
      <c r="DZ14" s="400"/>
      <c r="EA14" s="400"/>
      <c r="EB14" s="400"/>
      <c r="EC14" s="400"/>
      <c r="ED14" s="400"/>
      <c r="EE14" s="400"/>
      <c r="EF14" s="400"/>
      <c r="EG14" s="400"/>
      <c r="EH14" s="400"/>
      <c r="EI14" s="400"/>
      <c r="EJ14" s="400"/>
      <c r="EK14" s="400"/>
      <c r="EL14" s="400"/>
      <c r="EM14" s="400"/>
      <c r="EN14" s="400"/>
      <c r="EO14" s="400"/>
      <c r="EP14" s="400"/>
      <c r="EQ14" s="400"/>
      <c r="ER14" s="400"/>
      <c r="ES14" s="400"/>
      <c r="ET14" s="400"/>
      <c r="EU14" s="400"/>
      <c r="EV14" s="400"/>
      <c r="EW14" s="400"/>
      <c r="EX14" s="400"/>
      <c r="EY14" s="400"/>
      <c r="EZ14" s="400"/>
      <c r="FA14" s="400"/>
      <c r="FB14" s="400"/>
      <c r="FC14" s="400"/>
      <c r="FD14" s="400"/>
      <c r="FE14" s="400"/>
      <c r="FF14" s="400"/>
      <c r="FG14" s="400"/>
      <c r="FH14" s="400"/>
      <c r="FI14" s="400"/>
      <c r="FJ14" s="400"/>
      <c r="FK14" s="400"/>
      <c r="FL14" s="400"/>
      <c r="FM14" s="400"/>
      <c r="FN14" s="400"/>
      <c r="FO14" s="400"/>
      <c r="FP14" s="400"/>
      <c r="FQ14" s="400"/>
      <c r="FR14" s="400"/>
      <c r="FS14" s="400"/>
      <c r="FT14" s="400"/>
      <c r="FU14" s="400"/>
      <c r="FV14" s="400"/>
      <c r="FW14" s="400"/>
      <c r="FX14" s="400"/>
      <c r="FY14" s="400"/>
      <c r="FZ14" s="400"/>
      <c r="GA14" s="400"/>
      <c r="GB14" s="400"/>
      <c r="GC14" s="400"/>
      <c r="GD14" s="400"/>
      <c r="GE14" s="400"/>
      <c r="GF14" s="400"/>
      <c r="GG14" s="400"/>
      <c r="GH14" s="400"/>
      <c r="GI14" s="400"/>
      <c r="GJ14" s="400"/>
      <c r="GK14" s="400"/>
      <c r="GL14" s="400"/>
      <c r="GM14" s="400"/>
      <c r="GN14" s="400"/>
      <c r="GO14" s="400"/>
      <c r="GP14" s="400"/>
      <c r="GQ14" s="400"/>
      <c r="GR14" s="400"/>
      <c r="GS14" s="400"/>
      <c r="GT14" s="400"/>
      <c r="GU14" s="400"/>
      <c r="GV14" s="400"/>
      <c r="GW14" s="400"/>
      <c r="GX14" s="400"/>
      <c r="GY14" s="400"/>
      <c r="GZ14" s="400"/>
      <c r="HA14" s="400"/>
      <c r="HB14" s="400"/>
      <c r="HC14" s="400"/>
      <c r="HD14" s="400"/>
      <c r="HE14" s="400"/>
      <c r="HF14" s="400"/>
      <c r="HG14" s="400"/>
      <c r="HH14" s="400"/>
      <c r="HI14" s="400"/>
      <c r="HJ14" s="400"/>
      <c r="HK14" s="400"/>
      <c r="HL14" s="400"/>
      <c r="HM14" s="400"/>
      <c r="HN14" s="400"/>
      <c r="HO14" s="400"/>
      <c r="HP14" s="400"/>
      <c r="HQ14" s="400"/>
      <c r="HR14" s="400"/>
      <c r="HS14" s="400"/>
      <c r="HT14" s="400"/>
      <c r="HU14" s="400"/>
      <c r="HV14" s="400"/>
      <c r="HW14" s="400"/>
      <c r="HX14" s="400"/>
      <c r="HY14" s="400"/>
      <c r="HZ14" s="400"/>
      <c r="IA14" s="400"/>
      <c r="IB14" s="400"/>
      <c r="IC14" s="400"/>
      <c r="ID14" s="400"/>
      <c r="IE14" s="400"/>
      <c r="IF14" s="400"/>
      <c r="IG14" s="400"/>
      <c r="IH14" s="400"/>
      <c r="II14" s="400"/>
      <c r="IJ14" s="400"/>
      <c r="IK14" s="400"/>
      <c r="IL14" s="400"/>
      <c r="IM14" s="400"/>
      <c r="IN14" s="400"/>
      <c r="IO14" s="400"/>
      <c r="IP14" s="400"/>
      <c r="IQ14" s="400"/>
      <c r="IR14" s="400"/>
      <c r="IS14" s="400"/>
    </row>
    <row r="15" spans="1:253" ht="16.899999999999999" customHeight="1">
      <c r="A15" s="402"/>
      <c r="B15" s="403">
        <f>MROUND(ROUNDDOWN(A16*0.8,-1),50)</f>
        <v>1050</v>
      </c>
      <c r="C15" s="406"/>
      <c r="D15" s="407">
        <f>MROUND(ROUNDDOWN(C16*0.8,-1),50)</f>
        <v>1050</v>
      </c>
      <c r="E15" s="406"/>
      <c r="F15" s="407">
        <f>MROUND(ROUNDDOWN(E16*0.8,-1),50)</f>
        <v>1050</v>
      </c>
      <c r="G15" s="406"/>
      <c r="H15" s="407">
        <f>MROUND(ROUNDDOWN(G16*0.8,-1),50)</f>
        <v>1050</v>
      </c>
      <c r="I15" s="406"/>
      <c r="J15" s="407">
        <f>MROUND(ROUNDDOWN(I16*0.8,-1),50)</f>
        <v>1050</v>
      </c>
      <c r="K15" s="903" t="s">
        <v>302</v>
      </c>
      <c r="L15" s="904"/>
      <c r="M15" s="913">
        <v>0.6</v>
      </c>
      <c r="N15" s="956"/>
      <c r="O15" s="936">
        <f>M15+$O$17</f>
        <v>1.4</v>
      </c>
      <c r="P15" s="940"/>
      <c r="Q15" s="936">
        <f>O15+$Q$19</f>
        <v>2</v>
      </c>
      <c r="R15" s="940"/>
      <c r="S15" s="936">
        <f>Q15+$S$21</f>
        <v>3</v>
      </c>
      <c r="T15" s="940"/>
      <c r="U15" s="936">
        <f>S15+$U$23</f>
        <v>3.8</v>
      </c>
      <c r="V15" s="940"/>
      <c r="W15" s="936">
        <f>U15+$W$25</f>
        <v>5.0999999999999996</v>
      </c>
      <c r="X15" s="940"/>
      <c r="Y15" s="936">
        <f>W15+$Y$27</f>
        <v>10.6</v>
      </c>
      <c r="Z15" s="940"/>
      <c r="AA15" s="936">
        <f>Y15+$AA$29</f>
        <v>11.7</v>
      </c>
      <c r="AB15" s="940"/>
      <c r="AC15" s="936">
        <f>AA15+$AC$31</f>
        <v>12.6</v>
      </c>
      <c r="AD15" s="940"/>
      <c r="AE15" s="936">
        <f>AC15+$AE$33</f>
        <v>14</v>
      </c>
      <c r="AF15" s="940"/>
      <c r="AG15" s="936">
        <f>AE15+$AG$35</f>
        <v>15</v>
      </c>
      <c r="AH15" s="940"/>
      <c r="AI15" s="936">
        <f>AG15+$AI$37</f>
        <v>15.6</v>
      </c>
      <c r="AJ15" s="937"/>
      <c r="AK15" s="929">
        <f>AI15+$AK$39</f>
        <v>15.6</v>
      </c>
      <c r="AL15" s="926"/>
      <c r="AM15" s="925">
        <f>AK15+$AM$41</f>
        <v>15.6</v>
      </c>
      <c r="AN15" s="926"/>
      <c r="AO15" s="925">
        <f>AM15+$AO$43</f>
        <v>15.6</v>
      </c>
      <c r="AP15" s="926"/>
      <c r="AQ15" s="925">
        <f>AO15+$AQ$45</f>
        <v>15.6</v>
      </c>
      <c r="AR15" s="926"/>
      <c r="AS15" s="925">
        <f>AQ15+$AS$47</f>
        <v>15.6</v>
      </c>
      <c r="AT15" s="926"/>
      <c r="AU15" s="925">
        <f>AS15+$AU$49</f>
        <v>15.6</v>
      </c>
      <c r="AV15" s="926"/>
      <c r="AW15" s="925">
        <f>AU15+$AW$51</f>
        <v>15.6</v>
      </c>
      <c r="AX15" s="926"/>
      <c r="AY15" s="925">
        <f>AW15+$AY$53</f>
        <v>15.6</v>
      </c>
      <c r="AZ15" s="926"/>
      <c r="BA15" s="925">
        <f>AY15+$BA$55</f>
        <v>15.6</v>
      </c>
      <c r="BB15" s="926"/>
      <c r="BC15" s="925">
        <f>BA15+$BC$57</f>
        <v>15.6</v>
      </c>
      <c r="BD15" s="954"/>
      <c r="BE15" s="400"/>
      <c r="BF15" s="944">
        <v>7</v>
      </c>
      <c r="BG15" s="400"/>
      <c r="BH15" s="400"/>
      <c r="BI15" s="400"/>
      <c r="BJ15" s="400"/>
      <c r="BK15" s="400"/>
      <c r="BL15" s="400"/>
      <c r="BM15" s="400"/>
      <c r="BN15" s="400"/>
      <c r="BO15" s="400"/>
      <c r="BP15" s="400"/>
      <c r="BQ15" s="400"/>
      <c r="BR15" s="400"/>
      <c r="BS15" s="400"/>
      <c r="BT15" s="400"/>
      <c r="BU15" s="400"/>
      <c r="BV15" s="400"/>
      <c r="BW15" s="400"/>
      <c r="BX15" s="400"/>
      <c r="BY15" s="400"/>
      <c r="BZ15" s="400"/>
      <c r="CA15" s="400"/>
      <c r="CB15" s="400"/>
      <c r="CC15" s="400"/>
      <c r="CD15" s="400"/>
      <c r="CE15" s="400"/>
      <c r="CF15" s="400"/>
      <c r="CG15" s="400"/>
      <c r="CH15" s="400"/>
      <c r="CI15" s="400"/>
      <c r="CJ15" s="400"/>
      <c r="CK15" s="400"/>
      <c r="CL15" s="400"/>
      <c r="CM15" s="400"/>
      <c r="CN15" s="400"/>
      <c r="CO15" s="400"/>
      <c r="CP15" s="400"/>
      <c r="CQ15" s="400"/>
      <c r="CR15" s="400"/>
      <c r="CS15" s="400"/>
      <c r="CT15" s="400"/>
      <c r="CU15" s="400"/>
      <c r="CV15" s="400"/>
      <c r="CW15" s="400"/>
      <c r="CX15" s="400"/>
      <c r="CY15" s="400"/>
      <c r="CZ15" s="400"/>
      <c r="DA15" s="400"/>
      <c r="DB15" s="400"/>
      <c r="DC15" s="400"/>
      <c r="DD15" s="400"/>
      <c r="DE15" s="400"/>
      <c r="DF15" s="400"/>
      <c r="DG15" s="400"/>
      <c r="DH15" s="400"/>
      <c r="DI15" s="400"/>
      <c r="DJ15" s="400"/>
      <c r="DK15" s="400"/>
      <c r="DL15" s="400"/>
      <c r="DM15" s="400"/>
      <c r="DN15" s="400"/>
      <c r="DO15" s="400"/>
      <c r="DP15" s="400"/>
      <c r="DQ15" s="400"/>
      <c r="DR15" s="400"/>
      <c r="DS15" s="400"/>
      <c r="DT15" s="400"/>
      <c r="DU15" s="400"/>
      <c r="DV15" s="400"/>
      <c r="DW15" s="400"/>
      <c r="DX15" s="400"/>
      <c r="DY15" s="400"/>
      <c r="DZ15" s="400"/>
      <c r="EA15" s="400"/>
      <c r="EB15" s="400"/>
      <c r="EC15" s="400"/>
      <c r="ED15" s="400"/>
      <c r="EE15" s="400"/>
      <c r="EF15" s="400"/>
      <c r="EG15" s="400"/>
      <c r="EH15" s="400"/>
      <c r="EI15" s="400"/>
      <c r="EJ15" s="400"/>
      <c r="EK15" s="400"/>
      <c r="EL15" s="400"/>
      <c r="EM15" s="400"/>
      <c r="EN15" s="400"/>
      <c r="EO15" s="400"/>
      <c r="EP15" s="400"/>
      <c r="EQ15" s="400"/>
      <c r="ER15" s="400"/>
      <c r="ES15" s="400"/>
      <c r="ET15" s="400"/>
      <c r="EU15" s="400"/>
      <c r="EV15" s="400"/>
      <c r="EW15" s="400"/>
      <c r="EX15" s="400"/>
      <c r="EY15" s="400"/>
      <c r="EZ15" s="400"/>
      <c r="FA15" s="400"/>
      <c r="FB15" s="400"/>
      <c r="FC15" s="400"/>
      <c r="FD15" s="400"/>
      <c r="FE15" s="400"/>
      <c r="FF15" s="400"/>
      <c r="FG15" s="400"/>
      <c r="FH15" s="400"/>
      <c r="FI15" s="400"/>
      <c r="FJ15" s="400"/>
      <c r="FK15" s="400"/>
      <c r="FL15" s="400"/>
      <c r="FM15" s="400"/>
      <c r="FN15" s="400"/>
      <c r="FO15" s="400"/>
      <c r="FP15" s="400"/>
      <c r="FQ15" s="400"/>
      <c r="FR15" s="400"/>
      <c r="FS15" s="400"/>
      <c r="FT15" s="400"/>
      <c r="FU15" s="400"/>
      <c r="FV15" s="400"/>
      <c r="FW15" s="400"/>
      <c r="FX15" s="400"/>
      <c r="FY15" s="400"/>
      <c r="FZ15" s="400"/>
      <c r="GA15" s="400"/>
      <c r="GB15" s="400"/>
      <c r="GC15" s="400"/>
      <c r="GD15" s="400"/>
      <c r="GE15" s="400"/>
      <c r="GF15" s="400"/>
      <c r="GG15" s="400"/>
      <c r="GH15" s="400"/>
      <c r="GI15" s="400"/>
      <c r="GJ15" s="400"/>
      <c r="GK15" s="400"/>
      <c r="GL15" s="400"/>
      <c r="GM15" s="400"/>
      <c r="GN15" s="400"/>
      <c r="GO15" s="400"/>
      <c r="GP15" s="400"/>
      <c r="GQ15" s="400"/>
      <c r="GR15" s="400"/>
      <c r="GS15" s="400"/>
      <c r="GT15" s="400"/>
      <c r="GU15" s="400"/>
      <c r="GV15" s="400"/>
      <c r="GW15" s="400"/>
      <c r="GX15" s="400"/>
      <c r="GY15" s="400"/>
      <c r="GZ15" s="400"/>
      <c r="HA15" s="400"/>
      <c r="HB15" s="400"/>
      <c r="HC15" s="400"/>
      <c r="HD15" s="400"/>
      <c r="HE15" s="400"/>
      <c r="HF15" s="400"/>
      <c r="HG15" s="400"/>
      <c r="HH15" s="400"/>
      <c r="HI15" s="400"/>
      <c r="HJ15" s="400"/>
      <c r="HK15" s="400"/>
      <c r="HL15" s="400"/>
      <c r="HM15" s="400"/>
      <c r="HN15" s="400"/>
      <c r="HO15" s="400"/>
      <c r="HP15" s="400"/>
      <c r="HQ15" s="400"/>
      <c r="HR15" s="400"/>
      <c r="HS15" s="400"/>
      <c r="HT15" s="400"/>
      <c r="HU15" s="400"/>
      <c r="HV15" s="400"/>
      <c r="HW15" s="400"/>
      <c r="HX15" s="400"/>
      <c r="HY15" s="400"/>
      <c r="HZ15" s="400"/>
      <c r="IA15" s="400"/>
      <c r="IB15" s="400"/>
      <c r="IC15" s="400"/>
      <c r="ID15" s="400"/>
      <c r="IE15" s="400"/>
      <c r="IF15" s="400"/>
      <c r="IG15" s="400"/>
      <c r="IH15" s="400"/>
      <c r="II15" s="400"/>
      <c r="IJ15" s="400"/>
      <c r="IK15" s="400"/>
      <c r="IL15" s="400"/>
      <c r="IM15" s="400"/>
      <c r="IN15" s="400"/>
      <c r="IO15" s="400"/>
      <c r="IP15" s="400"/>
      <c r="IQ15" s="400"/>
      <c r="IR15" s="400"/>
      <c r="IS15" s="400"/>
    </row>
    <row r="16" spans="1:253" ht="16.899999999999999" customHeight="1">
      <c r="A16" s="404">
        <v>1300</v>
      </c>
      <c r="B16" s="405"/>
      <c r="C16" s="408">
        <f>IF((K7)&lt;=$U$2,$M$2,$M$2+MROUND(ROUNDDOWN((K7-$U$2)*$F$2,-1),50))</f>
        <v>1300</v>
      </c>
      <c r="D16" s="409"/>
      <c r="E16" s="408">
        <f>IF((K9)&lt;=$U$2,$M$2,$M$2+MROUND(ROUNDDOWN((K9-$U$2)*$F$2,-1),50))</f>
        <v>1300</v>
      </c>
      <c r="F16" s="409"/>
      <c r="G16" s="408">
        <f>IF((K11)&lt;=$A$3,$M$2,$M$2+MROUND(ROUNDDOWN((K11-$U$2)*$F$2,-1),50))</f>
        <v>1300</v>
      </c>
      <c r="H16" s="409"/>
      <c r="I16" s="408">
        <f>IF((K13)&lt;=$U$2,$M$2,$M$2+MROUND(ROUNDDOWN((K13-$U$2)*$F$2,-1),50))</f>
        <v>1300</v>
      </c>
      <c r="J16" s="409"/>
      <c r="K16" s="905"/>
      <c r="L16" s="906"/>
      <c r="M16" s="909"/>
      <c r="N16" s="910"/>
      <c r="O16" s="938"/>
      <c r="P16" s="941"/>
      <c r="Q16" s="938"/>
      <c r="R16" s="941"/>
      <c r="S16" s="938"/>
      <c r="T16" s="941"/>
      <c r="U16" s="938"/>
      <c r="V16" s="941"/>
      <c r="W16" s="938"/>
      <c r="X16" s="941"/>
      <c r="Y16" s="938"/>
      <c r="Z16" s="941"/>
      <c r="AA16" s="938"/>
      <c r="AB16" s="941"/>
      <c r="AC16" s="938"/>
      <c r="AD16" s="941"/>
      <c r="AE16" s="938"/>
      <c r="AF16" s="941"/>
      <c r="AG16" s="938"/>
      <c r="AH16" s="941"/>
      <c r="AI16" s="938"/>
      <c r="AJ16" s="939"/>
      <c r="AK16" s="930"/>
      <c r="AL16" s="928"/>
      <c r="AM16" s="927"/>
      <c r="AN16" s="928"/>
      <c r="AO16" s="927"/>
      <c r="AP16" s="928"/>
      <c r="AQ16" s="927"/>
      <c r="AR16" s="928"/>
      <c r="AS16" s="927"/>
      <c r="AT16" s="928"/>
      <c r="AU16" s="927"/>
      <c r="AV16" s="928"/>
      <c r="AW16" s="927"/>
      <c r="AX16" s="928"/>
      <c r="AY16" s="927"/>
      <c r="AZ16" s="928"/>
      <c r="BA16" s="927"/>
      <c r="BB16" s="928"/>
      <c r="BC16" s="927"/>
      <c r="BD16" s="955"/>
      <c r="BE16" s="400"/>
      <c r="BF16" s="944"/>
      <c r="BG16" s="400"/>
      <c r="BH16" s="400"/>
      <c r="BI16" s="400"/>
      <c r="BJ16" s="400"/>
      <c r="BK16" s="400"/>
      <c r="BL16" s="400"/>
      <c r="BM16" s="400"/>
      <c r="BN16" s="400"/>
      <c r="BO16" s="400"/>
      <c r="BP16" s="400"/>
      <c r="BQ16" s="400"/>
      <c r="BR16" s="400"/>
      <c r="BS16" s="400"/>
      <c r="BT16" s="400"/>
      <c r="BU16" s="400"/>
      <c r="BV16" s="400"/>
      <c r="BW16" s="400"/>
      <c r="BX16" s="400"/>
      <c r="BY16" s="400"/>
      <c r="BZ16" s="400"/>
      <c r="CA16" s="400"/>
      <c r="CB16" s="400"/>
      <c r="CC16" s="400"/>
      <c r="CD16" s="400"/>
      <c r="CE16" s="400"/>
      <c r="CF16" s="400"/>
      <c r="CG16" s="400"/>
      <c r="CH16" s="400"/>
      <c r="CI16" s="400"/>
      <c r="CJ16" s="400"/>
      <c r="CK16" s="400"/>
      <c r="CL16" s="400"/>
      <c r="CM16" s="400"/>
      <c r="CN16" s="400"/>
      <c r="CO16" s="400"/>
      <c r="CP16" s="400"/>
      <c r="CQ16" s="400"/>
      <c r="CR16" s="400"/>
      <c r="CS16" s="400"/>
      <c r="CT16" s="400"/>
      <c r="CU16" s="400"/>
      <c r="CV16" s="400"/>
      <c r="CW16" s="400"/>
      <c r="CX16" s="400"/>
      <c r="CY16" s="400"/>
      <c r="CZ16" s="400"/>
      <c r="DA16" s="400"/>
      <c r="DB16" s="400"/>
      <c r="DC16" s="400"/>
      <c r="DD16" s="400"/>
      <c r="DE16" s="400"/>
      <c r="DF16" s="400"/>
      <c r="DG16" s="400"/>
      <c r="DH16" s="400"/>
      <c r="DI16" s="400"/>
      <c r="DJ16" s="400"/>
      <c r="DK16" s="400"/>
      <c r="DL16" s="400"/>
      <c r="DM16" s="400"/>
      <c r="DN16" s="400"/>
      <c r="DO16" s="400"/>
      <c r="DP16" s="400"/>
      <c r="DQ16" s="400"/>
      <c r="DR16" s="400"/>
      <c r="DS16" s="400"/>
      <c r="DT16" s="400"/>
      <c r="DU16" s="400"/>
      <c r="DV16" s="400"/>
      <c r="DW16" s="400"/>
      <c r="DX16" s="400"/>
      <c r="DY16" s="400"/>
      <c r="DZ16" s="400"/>
      <c r="EA16" s="400"/>
      <c r="EB16" s="400"/>
      <c r="EC16" s="400"/>
      <c r="ED16" s="400"/>
      <c r="EE16" s="400"/>
      <c r="EF16" s="400"/>
      <c r="EG16" s="400"/>
      <c r="EH16" s="400"/>
      <c r="EI16" s="400"/>
      <c r="EJ16" s="400"/>
      <c r="EK16" s="400"/>
      <c r="EL16" s="400"/>
      <c r="EM16" s="400"/>
      <c r="EN16" s="400"/>
      <c r="EO16" s="400"/>
      <c r="EP16" s="400"/>
      <c r="EQ16" s="400"/>
      <c r="ER16" s="400"/>
      <c r="ES16" s="400"/>
      <c r="ET16" s="400"/>
      <c r="EU16" s="400"/>
      <c r="EV16" s="400"/>
      <c r="EW16" s="400"/>
      <c r="EX16" s="400"/>
      <c r="EY16" s="400"/>
      <c r="EZ16" s="400"/>
      <c r="FA16" s="400"/>
      <c r="FB16" s="400"/>
      <c r="FC16" s="400"/>
      <c r="FD16" s="400"/>
      <c r="FE16" s="400"/>
      <c r="FF16" s="400"/>
      <c r="FG16" s="400"/>
      <c r="FH16" s="400"/>
      <c r="FI16" s="400"/>
      <c r="FJ16" s="400"/>
      <c r="FK16" s="400"/>
      <c r="FL16" s="400"/>
      <c r="FM16" s="400"/>
      <c r="FN16" s="400"/>
      <c r="FO16" s="400"/>
      <c r="FP16" s="400"/>
      <c r="FQ16" s="400"/>
      <c r="FR16" s="400"/>
      <c r="FS16" s="400"/>
      <c r="FT16" s="400"/>
      <c r="FU16" s="400"/>
      <c r="FV16" s="400"/>
      <c r="FW16" s="400"/>
      <c r="FX16" s="400"/>
      <c r="FY16" s="400"/>
      <c r="FZ16" s="400"/>
      <c r="GA16" s="400"/>
      <c r="GB16" s="400"/>
      <c r="GC16" s="400"/>
      <c r="GD16" s="400"/>
      <c r="GE16" s="400"/>
      <c r="GF16" s="400"/>
      <c r="GG16" s="400"/>
      <c r="GH16" s="400"/>
      <c r="GI16" s="400"/>
      <c r="GJ16" s="400"/>
      <c r="GK16" s="400"/>
      <c r="GL16" s="400"/>
      <c r="GM16" s="400"/>
      <c r="GN16" s="400"/>
      <c r="GO16" s="400"/>
      <c r="GP16" s="400"/>
      <c r="GQ16" s="400"/>
      <c r="GR16" s="400"/>
      <c r="GS16" s="400"/>
      <c r="GT16" s="400"/>
      <c r="GU16" s="400"/>
      <c r="GV16" s="400"/>
      <c r="GW16" s="400"/>
      <c r="GX16" s="400"/>
      <c r="GY16" s="400"/>
      <c r="GZ16" s="400"/>
      <c r="HA16" s="400"/>
      <c r="HB16" s="400"/>
      <c r="HC16" s="400"/>
      <c r="HD16" s="400"/>
      <c r="HE16" s="400"/>
      <c r="HF16" s="400"/>
      <c r="HG16" s="400"/>
      <c r="HH16" s="400"/>
      <c r="HI16" s="400"/>
      <c r="HJ16" s="400"/>
      <c r="HK16" s="400"/>
      <c r="HL16" s="400"/>
      <c r="HM16" s="400"/>
      <c r="HN16" s="400"/>
      <c r="HO16" s="400"/>
      <c r="HP16" s="400"/>
      <c r="HQ16" s="400"/>
      <c r="HR16" s="400"/>
      <c r="HS16" s="400"/>
      <c r="HT16" s="400"/>
      <c r="HU16" s="400"/>
      <c r="HV16" s="400"/>
      <c r="HW16" s="400"/>
      <c r="HX16" s="400"/>
      <c r="HY16" s="400"/>
      <c r="HZ16" s="400"/>
      <c r="IA16" s="400"/>
      <c r="IB16" s="400"/>
      <c r="IC16" s="400"/>
      <c r="ID16" s="400"/>
      <c r="IE16" s="400"/>
      <c r="IF16" s="400"/>
      <c r="IG16" s="400"/>
      <c r="IH16" s="400"/>
      <c r="II16" s="400"/>
      <c r="IJ16" s="400"/>
      <c r="IK16" s="400"/>
      <c r="IL16" s="400"/>
      <c r="IM16" s="400"/>
      <c r="IN16" s="400"/>
      <c r="IO16" s="400"/>
      <c r="IP16" s="400"/>
      <c r="IQ16" s="400"/>
      <c r="IR16" s="400"/>
      <c r="IS16" s="400"/>
    </row>
    <row r="17" spans="1:253" ht="16.899999999999999" customHeight="1">
      <c r="A17" s="402"/>
      <c r="B17" s="403">
        <f>MROUND(ROUNDDOWN(A18*0.8,-1),50)</f>
        <v>1050</v>
      </c>
      <c r="C17" s="406"/>
      <c r="D17" s="407">
        <f>MROUND(ROUNDDOWN(C18*0.8,-1),50)</f>
        <v>1050</v>
      </c>
      <c r="E17" s="406"/>
      <c r="F17" s="407">
        <f>MROUND(ROUNDDOWN(E18*0.8,-1),50)</f>
        <v>1050</v>
      </c>
      <c r="G17" s="406"/>
      <c r="H17" s="407">
        <f>MROUND(ROUNDDOWN(G18*0.8,-1),50)</f>
        <v>1050</v>
      </c>
      <c r="I17" s="406"/>
      <c r="J17" s="407">
        <f>MROUND(ROUNDDOWN(I18*0.8,-1),50)</f>
        <v>1050</v>
      </c>
      <c r="K17" s="406"/>
      <c r="L17" s="407">
        <f>MROUND(ROUNDDOWN(K18*0.8,-1),50)</f>
        <v>1050</v>
      </c>
      <c r="M17" s="903" t="s">
        <v>303</v>
      </c>
      <c r="N17" s="904"/>
      <c r="O17" s="913">
        <v>0.8</v>
      </c>
      <c r="P17" s="956"/>
      <c r="Q17" s="936">
        <f>O17+$Q$19</f>
        <v>1.4</v>
      </c>
      <c r="R17" s="940"/>
      <c r="S17" s="936">
        <f>Q17+$S$21</f>
        <v>2.4</v>
      </c>
      <c r="T17" s="940"/>
      <c r="U17" s="936">
        <f>S17+$U$23</f>
        <v>3.2</v>
      </c>
      <c r="V17" s="940"/>
      <c r="W17" s="936">
        <f>U17+$W$25</f>
        <v>4.5</v>
      </c>
      <c r="X17" s="940"/>
      <c r="Y17" s="936">
        <f>W17+$Y$27</f>
        <v>10</v>
      </c>
      <c r="Z17" s="940"/>
      <c r="AA17" s="936">
        <f>Y17+$AA$29</f>
        <v>11.1</v>
      </c>
      <c r="AB17" s="940"/>
      <c r="AC17" s="936">
        <f>AA17+$AC$31</f>
        <v>12</v>
      </c>
      <c r="AD17" s="940"/>
      <c r="AE17" s="936">
        <f>AC17+$AE$33</f>
        <v>13.4</v>
      </c>
      <c r="AF17" s="940"/>
      <c r="AG17" s="936">
        <f>AE17+$AG$35</f>
        <v>14.4</v>
      </c>
      <c r="AH17" s="940"/>
      <c r="AI17" s="936">
        <f>AG17+$AI$37</f>
        <v>15</v>
      </c>
      <c r="AJ17" s="937"/>
      <c r="AK17" s="929">
        <f>AI17+$AK$39</f>
        <v>15</v>
      </c>
      <c r="AL17" s="926"/>
      <c r="AM17" s="925">
        <f>AK17+$AM$41</f>
        <v>15</v>
      </c>
      <c r="AN17" s="926"/>
      <c r="AO17" s="925">
        <f>AM17+$AO$43</f>
        <v>15</v>
      </c>
      <c r="AP17" s="926"/>
      <c r="AQ17" s="925">
        <f>AO17+$AQ$45</f>
        <v>15</v>
      </c>
      <c r="AR17" s="926"/>
      <c r="AS17" s="925">
        <f>AQ17+$AS$47</f>
        <v>15</v>
      </c>
      <c r="AT17" s="926"/>
      <c r="AU17" s="925">
        <f>AS17+$AU$49</f>
        <v>15</v>
      </c>
      <c r="AV17" s="926"/>
      <c r="AW17" s="925">
        <f>AU17+$AW$51</f>
        <v>15</v>
      </c>
      <c r="AX17" s="926"/>
      <c r="AY17" s="925">
        <f>AW17+$AY$53</f>
        <v>15</v>
      </c>
      <c r="AZ17" s="926"/>
      <c r="BA17" s="925">
        <f>AY17+$BA$55</f>
        <v>15</v>
      </c>
      <c r="BB17" s="926"/>
      <c r="BC17" s="925">
        <f>BA17+$BC$57</f>
        <v>15</v>
      </c>
      <c r="BD17" s="954"/>
      <c r="BE17" s="400"/>
      <c r="BF17" s="944">
        <v>8</v>
      </c>
      <c r="BG17" s="400"/>
      <c r="BH17" s="400"/>
      <c r="BI17" s="400"/>
      <c r="BJ17" s="400"/>
      <c r="BK17" s="400"/>
      <c r="BL17" s="400"/>
      <c r="BM17" s="400"/>
      <c r="BN17" s="400"/>
      <c r="BO17" s="400"/>
      <c r="BP17" s="400"/>
      <c r="BQ17" s="400"/>
      <c r="BR17" s="400"/>
      <c r="BS17" s="400"/>
      <c r="BT17" s="400"/>
      <c r="BU17" s="400"/>
      <c r="BV17" s="400"/>
      <c r="BW17" s="400"/>
      <c r="BX17" s="400"/>
      <c r="BY17" s="400"/>
      <c r="BZ17" s="400"/>
      <c r="CA17" s="400"/>
      <c r="CB17" s="400"/>
      <c r="CC17" s="400"/>
      <c r="CD17" s="400"/>
      <c r="CE17" s="400"/>
      <c r="CF17" s="400"/>
      <c r="CG17" s="400"/>
      <c r="CH17" s="400"/>
      <c r="CI17" s="400"/>
      <c r="CJ17" s="400"/>
      <c r="CK17" s="400"/>
      <c r="CL17" s="400"/>
      <c r="CM17" s="400"/>
      <c r="CN17" s="400"/>
      <c r="CO17" s="400"/>
      <c r="CP17" s="400"/>
      <c r="CQ17" s="400"/>
      <c r="CR17" s="400"/>
      <c r="CS17" s="400"/>
      <c r="CT17" s="400"/>
      <c r="CU17" s="400"/>
      <c r="CV17" s="400"/>
      <c r="CW17" s="400"/>
      <c r="CX17" s="400"/>
      <c r="CY17" s="400"/>
      <c r="CZ17" s="400"/>
      <c r="DA17" s="400"/>
      <c r="DB17" s="400"/>
      <c r="DC17" s="400"/>
      <c r="DD17" s="400"/>
      <c r="DE17" s="400"/>
      <c r="DF17" s="400"/>
      <c r="DG17" s="400"/>
      <c r="DH17" s="400"/>
      <c r="DI17" s="400"/>
      <c r="DJ17" s="400"/>
      <c r="DK17" s="400"/>
      <c r="DL17" s="400"/>
      <c r="DM17" s="400"/>
      <c r="DN17" s="400"/>
      <c r="DO17" s="400"/>
      <c r="DP17" s="400"/>
      <c r="DQ17" s="400"/>
      <c r="DR17" s="400"/>
      <c r="DS17" s="400"/>
      <c r="DT17" s="400"/>
      <c r="DU17" s="400"/>
      <c r="DV17" s="400"/>
      <c r="DW17" s="400"/>
      <c r="DX17" s="400"/>
      <c r="DY17" s="400"/>
      <c r="DZ17" s="400"/>
      <c r="EA17" s="400"/>
      <c r="EB17" s="400"/>
      <c r="EC17" s="400"/>
      <c r="ED17" s="400"/>
      <c r="EE17" s="400"/>
      <c r="EF17" s="400"/>
      <c r="EG17" s="400"/>
      <c r="EH17" s="400"/>
      <c r="EI17" s="400"/>
      <c r="EJ17" s="400"/>
      <c r="EK17" s="400"/>
      <c r="EL17" s="400"/>
      <c r="EM17" s="400"/>
      <c r="EN17" s="400"/>
      <c r="EO17" s="400"/>
      <c r="EP17" s="400"/>
      <c r="EQ17" s="400"/>
      <c r="ER17" s="400"/>
      <c r="ES17" s="400"/>
      <c r="ET17" s="400"/>
      <c r="EU17" s="400"/>
      <c r="EV17" s="400"/>
      <c r="EW17" s="400"/>
      <c r="EX17" s="400"/>
      <c r="EY17" s="400"/>
      <c r="EZ17" s="400"/>
      <c r="FA17" s="400"/>
      <c r="FB17" s="400"/>
      <c r="FC17" s="400"/>
      <c r="FD17" s="400"/>
      <c r="FE17" s="400"/>
      <c r="FF17" s="400"/>
      <c r="FG17" s="400"/>
      <c r="FH17" s="400"/>
      <c r="FI17" s="400"/>
      <c r="FJ17" s="400"/>
      <c r="FK17" s="400"/>
      <c r="FL17" s="400"/>
      <c r="FM17" s="400"/>
      <c r="FN17" s="400"/>
      <c r="FO17" s="400"/>
      <c r="FP17" s="400"/>
      <c r="FQ17" s="400"/>
      <c r="FR17" s="400"/>
      <c r="FS17" s="400"/>
      <c r="FT17" s="400"/>
      <c r="FU17" s="400"/>
      <c r="FV17" s="400"/>
      <c r="FW17" s="400"/>
      <c r="FX17" s="400"/>
      <c r="FY17" s="400"/>
      <c r="FZ17" s="400"/>
      <c r="GA17" s="400"/>
      <c r="GB17" s="400"/>
      <c r="GC17" s="400"/>
      <c r="GD17" s="400"/>
      <c r="GE17" s="400"/>
      <c r="GF17" s="400"/>
      <c r="GG17" s="400"/>
      <c r="GH17" s="400"/>
      <c r="GI17" s="400"/>
      <c r="GJ17" s="400"/>
      <c r="GK17" s="400"/>
      <c r="GL17" s="400"/>
      <c r="GM17" s="400"/>
      <c r="GN17" s="400"/>
      <c r="GO17" s="400"/>
      <c r="GP17" s="400"/>
      <c r="GQ17" s="400"/>
      <c r="GR17" s="400"/>
      <c r="GS17" s="400"/>
      <c r="GT17" s="400"/>
      <c r="GU17" s="400"/>
      <c r="GV17" s="400"/>
      <c r="GW17" s="400"/>
      <c r="GX17" s="400"/>
      <c r="GY17" s="400"/>
      <c r="GZ17" s="400"/>
      <c r="HA17" s="400"/>
      <c r="HB17" s="400"/>
      <c r="HC17" s="400"/>
      <c r="HD17" s="400"/>
      <c r="HE17" s="400"/>
      <c r="HF17" s="400"/>
      <c r="HG17" s="400"/>
      <c r="HH17" s="400"/>
      <c r="HI17" s="400"/>
      <c r="HJ17" s="400"/>
      <c r="HK17" s="400"/>
      <c r="HL17" s="400"/>
      <c r="HM17" s="400"/>
      <c r="HN17" s="400"/>
      <c r="HO17" s="400"/>
      <c r="HP17" s="400"/>
      <c r="HQ17" s="400"/>
      <c r="HR17" s="400"/>
      <c r="HS17" s="400"/>
      <c r="HT17" s="400"/>
      <c r="HU17" s="400"/>
      <c r="HV17" s="400"/>
      <c r="HW17" s="400"/>
      <c r="HX17" s="400"/>
      <c r="HY17" s="400"/>
      <c r="HZ17" s="400"/>
      <c r="IA17" s="400"/>
      <c r="IB17" s="400"/>
      <c r="IC17" s="400"/>
      <c r="ID17" s="400"/>
      <c r="IE17" s="400"/>
      <c r="IF17" s="400"/>
      <c r="IG17" s="400"/>
      <c r="IH17" s="400"/>
      <c r="II17" s="400"/>
      <c r="IJ17" s="400"/>
      <c r="IK17" s="400"/>
      <c r="IL17" s="400"/>
      <c r="IM17" s="400"/>
      <c r="IN17" s="400"/>
      <c r="IO17" s="400"/>
      <c r="IP17" s="400"/>
      <c r="IQ17" s="400"/>
      <c r="IR17" s="400"/>
      <c r="IS17" s="400"/>
    </row>
    <row r="18" spans="1:253" ht="16.899999999999999" customHeight="1">
      <c r="A18" s="404">
        <v>1300</v>
      </c>
      <c r="B18" s="405"/>
      <c r="C18" s="408">
        <f>IF((M7)&lt;=$U$2,$M$2,$M$2+MROUND(ROUNDDOWN((M7-$U$2)*$F$2,-1),50))</f>
        <v>1300</v>
      </c>
      <c r="D18" s="409"/>
      <c r="E18" s="408">
        <f>IF((M9)&lt;=$U$2,$M$2,$M$2+MROUND(ROUNDDOWN((M9-$U$2)*$F$2,-1),50))</f>
        <v>1300</v>
      </c>
      <c r="F18" s="409"/>
      <c r="G18" s="408">
        <f>IF((M11)&lt;=$U$2,$M$2,$M$2+MROUND(ROUNDDOWN((M11-$U$2)*$F$2,-1),50))</f>
        <v>1300</v>
      </c>
      <c r="H18" s="409"/>
      <c r="I18" s="408">
        <f>IF((M13)&lt;=$U$2,$M$2,$M$2+MROUND(ROUNDDOWN((M13-$U$2)*$F$2,-1),50))</f>
        <v>1300</v>
      </c>
      <c r="J18" s="409"/>
      <c r="K18" s="408">
        <f>IF((M15)&lt;=$U$2,$M$2,$M$2+MROUND(ROUNDDOWN((M15-$U$2)*$F$2,-1),50))</f>
        <v>1300</v>
      </c>
      <c r="L18" s="409"/>
      <c r="M18" s="905"/>
      <c r="N18" s="906"/>
      <c r="O18" s="909"/>
      <c r="P18" s="910"/>
      <c r="Q18" s="938"/>
      <c r="R18" s="941"/>
      <c r="S18" s="938"/>
      <c r="T18" s="941"/>
      <c r="U18" s="938"/>
      <c r="V18" s="941"/>
      <c r="W18" s="938"/>
      <c r="X18" s="941"/>
      <c r="Y18" s="938"/>
      <c r="Z18" s="941"/>
      <c r="AA18" s="938"/>
      <c r="AB18" s="941"/>
      <c r="AC18" s="938"/>
      <c r="AD18" s="941"/>
      <c r="AE18" s="938"/>
      <c r="AF18" s="941"/>
      <c r="AG18" s="938"/>
      <c r="AH18" s="941"/>
      <c r="AI18" s="938"/>
      <c r="AJ18" s="939"/>
      <c r="AK18" s="930"/>
      <c r="AL18" s="928"/>
      <c r="AM18" s="927"/>
      <c r="AN18" s="928"/>
      <c r="AO18" s="927"/>
      <c r="AP18" s="928"/>
      <c r="AQ18" s="927"/>
      <c r="AR18" s="928"/>
      <c r="AS18" s="927"/>
      <c r="AT18" s="928"/>
      <c r="AU18" s="927"/>
      <c r="AV18" s="928"/>
      <c r="AW18" s="927"/>
      <c r="AX18" s="928"/>
      <c r="AY18" s="927"/>
      <c r="AZ18" s="928"/>
      <c r="BA18" s="927"/>
      <c r="BB18" s="928"/>
      <c r="BC18" s="927"/>
      <c r="BD18" s="955"/>
      <c r="BE18" s="400"/>
      <c r="BF18" s="944"/>
      <c r="BG18" s="400"/>
      <c r="BH18" s="400"/>
      <c r="BI18" s="400"/>
      <c r="BJ18" s="400"/>
      <c r="BK18" s="400"/>
      <c r="BL18" s="400"/>
      <c r="BM18" s="400"/>
      <c r="BN18" s="400"/>
      <c r="BO18" s="400"/>
      <c r="BP18" s="400"/>
      <c r="BQ18" s="400"/>
      <c r="BR18" s="400"/>
      <c r="BS18" s="400"/>
      <c r="BT18" s="400"/>
      <c r="BU18" s="400"/>
      <c r="BV18" s="400"/>
      <c r="BW18" s="400"/>
      <c r="BX18" s="400"/>
      <c r="BY18" s="400"/>
      <c r="BZ18" s="400"/>
      <c r="CA18" s="400"/>
      <c r="CB18" s="400"/>
      <c r="CC18" s="400"/>
      <c r="CD18" s="400"/>
      <c r="CE18" s="400"/>
      <c r="CF18" s="400"/>
      <c r="CG18" s="400"/>
      <c r="CH18" s="400"/>
      <c r="CI18" s="400"/>
      <c r="CJ18" s="400"/>
      <c r="CK18" s="400"/>
      <c r="CL18" s="400"/>
      <c r="CM18" s="400"/>
      <c r="CN18" s="400"/>
      <c r="CO18" s="400"/>
      <c r="CP18" s="400"/>
      <c r="CQ18" s="400"/>
      <c r="CR18" s="400"/>
      <c r="CS18" s="400"/>
      <c r="CT18" s="400"/>
      <c r="CU18" s="400"/>
      <c r="CV18" s="400"/>
      <c r="CW18" s="400"/>
      <c r="CX18" s="400"/>
      <c r="CY18" s="400"/>
      <c r="CZ18" s="400"/>
      <c r="DA18" s="400"/>
      <c r="DB18" s="400"/>
      <c r="DC18" s="400"/>
      <c r="DD18" s="400"/>
      <c r="DE18" s="400"/>
      <c r="DF18" s="400"/>
      <c r="DG18" s="400"/>
      <c r="DH18" s="400"/>
      <c r="DI18" s="400"/>
      <c r="DJ18" s="400"/>
      <c r="DK18" s="400"/>
      <c r="DL18" s="400"/>
      <c r="DM18" s="400"/>
      <c r="DN18" s="400"/>
      <c r="DO18" s="400"/>
      <c r="DP18" s="400"/>
      <c r="DQ18" s="400"/>
      <c r="DR18" s="400"/>
      <c r="DS18" s="400"/>
      <c r="DT18" s="400"/>
      <c r="DU18" s="400"/>
      <c r="DV18" s="400"/>
      <c r="DW18" s="400"/>
      <c r="DX18" s="400"/>
      <c r="DY18" s="400"/>
      <c r="DZ18" s="400"/>
      <c r="EA18" s="400"/>
      <c r="EB18" s="400"/>
      <c r="EC18" s="400"/>
      <c r="ED18" s="400"/>
      <c r="EE18" s="400"/>
      <c r="EF18" s="400"/>
      <c r="EG18" s="400"/>
      <c r="EH18" s="400"/>
      <c r="EI18" s="400"/>
      <c r="EJ18" s="400"/>
      <c r="EK18" s="400"/>
      <c r="EL18" s="400"/>
      <c r="EM18" s="400"/>
      <c r="EN18" s="400"/>
      <c r="EO18" s="400"/>
      <c r="EP18" s="400"/>
      <c r="EQ18" s="400"/>
      <c r="ER18" s="400"/>
      <c r="ES18" s="400"/>
      <c r="ET18" s="400"/>
      <c r="EU18" s="400"/>
      <c r="EV18" s="400"/>
      <c r="EW18" s="400"/>
      <c r="EX18" s="400"/>
      <c r="EY18" s="400"/>
      <c r="EZ18" s="400"/>
      <c r="FA18" s="400"/>
      <c r="FB18" s="400"/>
      <c r="FC18" s="400"/>
      <c r="FD18" s="400"/>
      <c r="FE18" s="400"/>
      <c r="FF18" s="400"/>
      <c r="FG18" s="400"/>
      <c r="FH18" s="400"/>
      <c r="FI18" s="400"/>
      <c r="FJ18" s="400"/>
      <c r="FK18" s="400"/>
      <c r="FL18" s="400"/>
      <c r="FM18" s="400"/>
      <c r="FN18" s="400"/>
      <c r="FO18" s="400"/>
      <c r="FP18" s="400"/>
      <c r="FQ18" s="400"/>
      <c r="FR18" s="400"/>
      <c r="FS18" s="400"/>
      <c r="FT18" s="400"/>
      <c r="FU18" s="400"/>
      <c r="FV18" s="400"/>
      <c r="FW18" s="400"/>
      <c r="FX18" s="400"/>
      <c r="FY18" s="400"/>
      <c r="FZ18" s="400"/>
      <c r="GA18" s="400"/>
      <c r="GB18" s="400"/>
      <c r="GC18" s="400"/>
      <c r="GD18" s="400"/>
      <c r="GE18" s="400"/>
      <c r="GF18" s="400"/>
      <c r="GG18" s="400"/>
      <c r="GH18" s="400"/>
      <c r="GI18" s="400"/>
      <c r="GJ18" s="400"/>
      <c r="GK18" s="400"/>
      <c r="GL18" s="400"/>
      <c r="GM18" s="400"/>
      <c r="GN18" s="400"/>
      <c r="GO18" s="400"/>
      <c r="GP18" s="400"/>
      <c r="GQ18" s="400"/>
      <c r="GR18" s="400"/>
      <c r="GS18" s="400"/>
      <c r="GT18" s="400"/>
      <c r="GU18" s="400"/>
      <c r="GV18" s="400"/>
      <c r="GW18" s="400"/>
      <c r="GX18" s="400"/>
      <c r="GY18" s="400"/>
      <c r="GZ18" s="400"/>
      <c r="HA18" s="400"/>
      <c r="HB18" s="400"/>
      <c r="HC18" s="400"/>
      <c r="HD18" s="400"/>
      <c r="HE18" s="400"/>
      <c r="HF18" s="400"/>
      <c r="HG18" s="400"/>
      <c r="HH18" s="400"/>
      <c r="HI18" s="400"/>
      <c r="HJ18" s="400"/>
      <c r="HK18" s="400"/>
      <c r="HL18" s="400"/>
      <c r="HM18" s="400"/>
      <c r="HN18" s="400"/>
      <c r="HO18" s="400"/>
      <c r="HP18" s="400"/>
      <c r="HQ18" s="400"/>
      <c r="HR18" s="400"/>
      <c r="HS18" s="400"/>
      <c r="HT18" s="400"/>
      <c r="HU18" s="400"/>
      <c r="HV18" s="400"/>
      <c r="HW18" s="400"/>
      <c r="HX18" s="400"/>
      <c r="HY18" s="400"/>
      <c r="HZ18" s="400"/>
      <c r="IA18" s="400"/>
      <c r="IB18" s="400"/>
      <c r="IC18" s="400"/>
      <c r="ID18" s="400"/>
      <c r="IE18" s="400"/>
      <c r="IF18" s="400"/>
      <c r="IG18" s="400"/>
      <c r="IH18" s="400"/>
      <c r="II18" s="400"/>
      <c r="IJ18" s="400"/>
      <c r="IK18" s="400"/>
      <c r="IL18" s="400"/>
      <c r="IM18" s="400"/>
      <c r="IN18" s="400"/>
      <c r="IO18" s="400"/>
      <c r="IP18" s="400"/>
      <c r="IQ18" s="400"/>
      <c r="IR18" s="400"/>
      <c r="IS18" s="400"/>
    </row>
    <row r="19" spans="1:253" ht="16.899999999999999" customHeight="1">
      <c r="A19" s="402"/>
      <c r="B19" s="403">
        <f>MROUND(ROUNDDOWN(A20*0.8,-1),50)</f>
        <v>1050</v>
      </c>
      <c r="C19" s="406"/>
      <c r="D19" s="407">
        <f>MROUND(ROUNDDOWN(C20*0.8,-1),50)</f>
        <v>1050</v>
      </c>
      <c r="E19" s="406"/>
      <c r="F19" s="407">
        <f>MROUND(ROUNDDOWN(E20*0.8,-1),50)</f>
        <v>1050</v>
      </c>
      <c r="G19" s="406"/>
      <c r="H19" s="407">
        <f>MROUND(ROUNDDOWN(G20*0.8,-1),50)</f>
        <v>1050</v>
      </c>
      <c r="I19" s="406"/>
      <c r="J19" s="407">
        <f>MROUND(ROUNDDOWN(I20*0.8,-1),50)</f>
        <v>1050</v>
      </c>
      <c r="K19" s="406"/>
      <c r="L19" s="407">
        <f>MROUND(ROUNDDOWN(K20*0.8,-1),50)</f>
        <v>1050</v>
      </c>
      <c r="M19" s="406"/>
      <c r="N19" s="407">
        <f>MROUND(ROUNDDOWN(M20*0.8,-1),50)</f>
        <v>1050</v>
      </c>
      <c r="O19" s="903" t="s">
        <v>304</v>
      </c>
      <c r="P19" s="904"/>
      <c r="Q19" s="913">
        <v>0.6</v>
      </c>
      <c r="R19" s="956"/>
      <c r="S19" s="936">
        <f>Q19+$S$21</f>
        <v>1.6</v>
      </c>
      <c r="T19" s="940"/>
      <c r="U19" s="936">
        <f>S19+$U$23</f>
        <v>2.4000000000000004</v>
      </c>
      <c r="V19" s="940"/>
      <c r="W19" s="936">
        <f>U19+$W$25</f>
        <v>3.7</v>
      </c>
      <c r="X19" s="940"/>
      <c r="Y19" s="936">
        <f>W19+$Y$27</f>
        <v>9.1999999999999993</v>
      </c>
      <c r="Z19" s="940"/>
      <c r="AA19" s="936">
        <f>Y19+$AA$29</f>
        <v>10.299999999999999</v>
      </c>
      <c r="AB19" s="940"/>
      <c r="AC19" s="936">
        <f>AA19+$AC$31</f>
        <v>11.2</v>
      </c>
      <c r="AD19" s="940"/>
      <c r="AE19" s="936">
        <f>AC19+$AE$33</f>
        <v>12.6</v>
      </c>
      <c r="AF19" s="940"/>
      <c r="AG19" s="936">
        <f>AE19+$AG$35</f>
        <v>13.6</v>
      </c>
      <c r="AH19" s="940"/>
      <c r="AI19" s="936">
        <f>AG19+$AI$37</f>
        <v>14.2</v>
      </c>
      <c r="AJ19" s="937"/>
      <c r="AK19" s="929">
        <f>AI19+$AK$39</f>
        <v>14.2</v>
      </c>
      <c r="AL19" s="926"/>
      <c r="AM19" s="925">
        <f>AK19+$AM$41</f>
        <v>14.2</v>
      </c>
      <c r="AN19" s="926"/>
      <c r="AO19" s="925">
        <f>AM19+$AO$43</f>
        <v>14.2</v>
      </c>
      <c r="AP19" s="926"/>
      <c r="AQ19" s="925">
        <f>AO19+$AQ$45</f>
        <v>14.2</v>
      </c>
      <c r="AR19" s="926"/>
      <c r="AS19" s="925">
        <f>AQ19+$AS$47</f>
        <v>14.2</v>
      </c>
      <c r="AT19" s="926"/>
      <c r="AU19" s="925">
        <f>AS19+$AU$49</f>
        <v>14.2</v>
      </c>
      <c r="AV19" s="926"/>
      <c r="AW19" s="925">
        <f>AU19+$AW$51</f>
        <v>14.2</v>
      </c>
      <c r="AX19" s="926"/>
      <c r="AY19" s="925">
        <f>AW19+$AY$53</f>
        <v>14.2</v>
      </c>
      <c r="AZ19" s="926"/>
      <c r="BA19" s="925">
        <f>AY19+$BA$55</f>
        <v>14.2</v>
      </c>
      <c r="BB19" s="926"/>
      <c r="BC19" s="925">
        <f>BA19+$BC$57</f>
        <v>14.2</v>
      </c>
      <c r="BD19" s="954"/>
      <c r="BE19" s="400"/>
      <c r="BF19" s="944">
        <v>9</v>
      </c>
      <c r="BG19" s="400"/>
      <c r="BH19" s="400"/>
      <c r="BI19" s="400"/>
      <c r="BJ19" s="400"/>
      <c r="BK19" s="400"/>
      <c r="BL19" s="400"/>
      <c r="BM19" s="400"/>
      <c r="BN19" s="400"/>
      <c r="BO19" s="400"/>
      <c r="BP19" s="400"/>
      <c r="BQ19" s="400"/>
      <c r="BR19" s="400"/>
      <c r="BS19" s="400"/>
      <c r="BT19" s="400"/>
      <c r="BU19" s="400"/>
      <c r="BV19" s="400"/>
      <c r="BW19" s="400"/>
      <c r="BX19" s="400"/>
      <c r="BY19" s="400"/>
      <c r="BZ19" s="400"/>
      <c r="CA19" s="400"/>
      <c r="CB19" s="400"/>
      <c r="CC19" s="400"/>
      <c r="CD19" s="400"/>
      <c r="CE19" s="400"/>
      <c r="CF19" s="400"/>
      <c r="CG19" s="400"/>
      <c r="CH19" s="400"/>
      <c r="CI19" s="400"/>
      <c r="CJ19" s="400"/>
      <c r="CK19" s="400"/>
      <c r="CL19" s="400"/>
      <c r="CM19" s="400"/>
      <c r="CN19" s="400"/>
      <c r="CO19" s="400"/>
      <c r="CP19" s="400"/>
      <c r="CQ19" s="400"/>
      <c r="CR19" s="400"/>
      <c r="CS19" s="400"/>
      <c r="CT19" s="400"/>
      <c r="CU19" s="400"/>
      <c r="CV19" s="400"/>
      <c r="CW19" s="400"/>
      <c r="CX19" s="400"/>
      <c r="CY19" s="400"/>
      <c r="CZ19" s="400"/>
      <c r="DA19" s="400"/>
      <c r="DB19" s="400"/>
      <c r="DC19" s="400"/>
      <c r="DD19" s="400"/>
      <c r="DE19" s="400"/>
      <c r="DF19" s="400"/>
      <c r="DG19" s="400"/>
      <c r="DH19" s="400"/>
      <c r="DI19" s="400"/>
      <c r="DJ19" s="400"/>
      <c r="DK19" s="400"/>
      <c r="DL19" s="400"/>
      <c r="DM19" s="400"/>
      <c r="DN19" s="400"/>
      <c r="DO19" s="400"/>
      <c r="DP19" s="400"/>
      <c r="DQ19" s="400"/>
      <c r="DR19" s="400"/>
      <c r="DS19" s="400"/>
      <c r="DT19" s="400"/>
      <c r="DU19" s="400"/>
      <c r="DV19" s="400"/>
      <c r="DW19" s="400"/>
      <c r="DX19" s="400"/>
      <c r="DY19" s="400"/>
      <c r="DZ19" s="400"/>
      <c r="EA19" s="400"/>
      <c r="EB19" s="400"/>
      <c r="EC19" s="400"/>
      <c r="ED19" s="400"/>
      <c r="EE19" s="400"/>
      <c r="EF19" s="400"/>
      <c r="EG19" s="400"/>
      <c r="EH19" s="400"/>
      <c r="EI19" s="400"/>
      <c r="EJ19" s="400"/>
      <c r="EK19" s="400"/>
      <c r="EL19" s="400"/>
      <c r="EM19" s="400"/>
      <c r="EN19" s="400"/>
      <c r="EO19" s="400"/>
      <c r="EP19" s="400"/>
      <c r="EQ19" s="400"/>
      <c r="ER19" s="400"/>
      <c r="ES19" s="400"/>
      <c r="ET19" s="400"/>
      <c r="EU19" s="400"/>
      <c r="EV19" s="400"/>
      <c r="EW19" s="400"/>
      <c r="EX19" s="400"/>
      <c r="EY19" s="400"/>
      <c r="EZ19" s="400"/>
      <c r="FA19" s="400"/>
      <c r="FB19" s="400"/>
      <c r="FC19" s="400"/>
      <c r="FD19" s="400"/>
      <c r="FE19" s="400"/>
      <c r="FF19" s="400"/>
      <c r="FG19" s="400"/>
      <c r="FH19" s="400"/>
      <c r="FI19" s="400"/>
      <c r="FJ19" s="400"/>
      <c r="FK19" s="400"/>
      <c r="FL19" s="400"/>
      <c r="FM19" s="400"/>
      <c r="FN19" s="400"/>
      <c r="FO19" s="400"/>
      <c r="FP19" s="400"/>
      <c r="FQ19" s="400"/>
      <c r="FR19" s="400"/>
      <c r="FS19" s="400"/>
      <c r="FT19" s="400"/>
      <c r="FU19" s="400"/>
      <c r="FV19" s="400"/>
      <c r="FW19" s="400"/>
      <c r="FX19" s="400"/>
      <c r="FY19" s="400"/>
      <c r="FZ19" s="400"/>
      <c r="GA19" s="400"/>
      <c r="GB19" s="400"/>
      <c r="GC19" s="400"/>
      <c r="GD19" s="400"/>
      <c r="GE19" s="400"/>
      <c r="GF19" s="400"/>
      <c r="GG19" s="400"/>
      <c r="GH19" s="400"/>
      <c r="GI19" s="400"/>
      <c r="GJ19" s="400"/>
      <c r="GK19" s="400"/>
      <c r="GL19" s="400"/>
      <c r="GM19" s="400"/>
      <c r="GN19" s="400"/>
      <c r="GO19" s="400"/>
      <c r="GP19" s="400"/>
      <c r="GQ19" s="400"/>
      <c r="GR19" s="400"/>
      <c r="GS19" s="400"/>
      <c r="GT19" s="400"/>
      <c r="GU19" s="400"/>
      <c r="GV19" s="400"/>
      <c r="GW19" s="400"/>
      <c r="GX19" s="400"/>
      <c r="GY19" s="400"/>
      <c r="GZ19" s="400"/>
      <c r="HA19" s="400"/>
      <c r="HB19" s="400"/>
      <c r="HC19" s="400"/>
      <c r="HD19" s="400"/>
      <c r="HE19" s="400"/>
      <c r="HF19" s="400"/>
      <c r="HG19" s="400"/>
      <c r="HH19" s="400"/>
      <c r="HI19" s="400"/>
      <c r="HJ19" s="400"/>
      <c r="HK19" s="400"/>
      <c r="HL19" s="400"/>
      <c r="HM19" s="400"/>
      <c r="HN19" s="400"/>
      <c r="HO19" s="400"/>
      <c r="HP19" s="400"/>
      <c r="HQ19" s="400"/>
      <c r="HR19" s="400"/>
      <c r="HS19" s="400"/>
      <c r="HT19" s="400"/>
      <c r="HU19" s="400"/>
      <c r="HV19" s="400"/>
      <c r="HW19" s="400"/>
      <c r="HX19" s="400"/>
      <c r="HY19" s="400"/>
      <c r="HZ19" s="400"/>
      <c r="IA19" s="400"/>
      <c r="IB19" s="400"/>
      <c r="IC19" s="400"/>
      <c r="ID19" s="400"/>
      <c r="IE19" s="400"/>
      <c r="IF19" s="400"/>
      <c r="IG19" s="400"/>
      <c r="IH19" s="400"/>
      <c r="II19" s="400"/>
      <c r="IJ19" s="400"/>
      <c r="IK19" s="400"/>
      <c r="IL19" s="400"/>
      <c r="IM19" s="400"/>
      <c r="IN19" s="400"/>
      <c r="IO19" s="400"/>
      <c r="IP19" s="400"/>
      <c r="IQ19" s="400"/>
      <c r="IR19" s="400"/>
      <c r="IS19" s="400"/>
    </row>
    <row r="20" spans="1:253" ht="16.899999999999999" customHeight="1">
      <c r="A20" s="404">
        <v>1300</v>
      </c>
      <c r="B20" s="405"/>
      <c r="C20" s="408">
        <f>IF((O7)&lt;=$U$2,$M$2,$M$2+MROUND(ROUNDDOWN((O7-$U$2)*$F$2,-1),50))</f>
        <v>1300</v>
      </c>
      <c r="D20" s="409"/>
      <c r="E20" s="408">
        <f>IF((O9)&lt;=$U$2,$M$2,$U$2+MROUND(ROUNDDOWN((O9-$U$2)*$F$2,-1),50))</f>
        <v>1300</v>
      </c>
      <c r="F20" s="409"/>
      <c r="G20" s="408">
        <f>IF((O11)&lt;=$U$2,$M$2,$M$2+MROUND(ROUNDDOWN((O11-$U$2)*$F$2,-1),50))</f>
        <v>1300</v>
      </c>
      <c r="H20" s="409"/>
      <c r="I20" s="408">
        <f>IF((O13)&lt;=$U$2,$M$2,$M$2+MROUND(ROUNDDOWN((O13-$U$2)*$F$2,-1),50))</f>
        <v>1300</v>
      </c>
      <c r="J20" s="409"/>
      <c r="K20" s="408">
        <f>IF((O15)&lt;=$U$2,$M$2,$M$2+MROUND(ROUNDDOWN((O15-$U$2)*$F$2,-1),50))</f>
        <v>1300</v>
      </c>
      <c r="L20" s="409"/>
      <c r="M20" s="408">
        <f>IF((O17)&lt;=$U$2,$M$2,$M$2+MROUND(ROUNDDOWN((O17-$U$2)*$F$2,-1),50))</f>
        <v>1300</v>
      </c>
      <c r="N20" s="409"/>
      <c r="O20" s="905"/>
      <c r="P20" s="906"/>
      <c r="Q20" s="909"/>
      <c r="R20" s="910"/>
      <c r="S20" s="938"/>
      <c r="T20" s="941"/>
      <c r="U20" s="938"/>
      <c r="V20" s="941"/>
      <c r="W20" s="938"/>
      <c r="X20" s="941"/>
      <c r="Y20" s="938"/>
      <c r="Z20" s="941"/>
      <c r="AA20" s="938"/>
      <c r="AB20" s="941"/>
      <c r="AC20" s="938"/>
      <c r="AD20" s="941"/>
      <c r="AE20" s="938"/>
      <c r="AF20" s="941"/>
      <c r="AG20" s="938"/>
      <c r="AH20" s="941"/>
      <c r="AI20" s="938"/>
      <c r="AJ20" s="939"/>
      <c r="AK20" s="930"/>
      <c r="AL20" s="928"/>
      <c r="AM20" s="927"/>
      <c r="AN20" s="928"/>
      <c r="AO20" s="927"/>
      <c r="AP20" s="928"/>
      <c r="AQ20" s="927"/>
      <c r="AR20" s="928"/>
      <c r="AS20" s="927"/>
      <c r="AT20" s="928"/>
      <c r="AU20" s="927"/>
      <c r="AV20" s="928"/>
      <c r="AW20" s="927"/>
      <c r="AX20" s="928"/>
      <c r="AY20" s="927"/>
      <c r="AZ20" s="928"/>
      <c r="BA20" s="927"/>
      <c r="BB20" s="928"/>
      <c r="BC20" s="927"/>
      <c r="BD20" s="955"/>
      <c r="BE20" s="400"/>
      <c r="BF20" s="944"/>
      <c r="BG20" s="400"/>
      <c r="BH20" s="400"/>
      <c r="BI20" s="400"/>
      <c r="BJ20" s="400"/>
      <c r="BK20" s="400"/>
      <c r="BL20" s="400"/>
      <c r="BM20" s="400"/>
      <c r="BN20" s="400"/>
      <c r="BO20" s="400"/>
      <c r="BP20" s="400"/>
      <c r="BQ20" s="400"/>
      <c r="BR20" s="400"/>
      <c r="BS20" s="400"/>
      <c r="BT20" s="400"/>
      <c r="BU20" s="400"/>
      <c r="BV20" s="400"/>
      <c r="BW20" s="400"/>
      <c r="BX20" s="400"/>
      <c r="BY20" s="400"/>
      <c r="BZ20" s="400"/>
      <c r="CA20" s="400"/>
      <c r="CB20" s="400"/>
      <c r="CC20" s="400"/>
      <c r="CD20" s="400"/>
      <c r="CE20" s="400"/>
      <c r="CF20" s="400"/>
      <c r="CG20" s="400"/>
      <c r="CH20" s="400"/>
      <c r="CI20" s="400"/>
      <c r="CJ20" s="400"/>
      <c r="CK20" s="400"/>
      <c r="CL20" s="400"/>
      <c r="CM20" s="400"/>
      <c r="CN20" s="400"/>
      <c r="CO20" s="400"/>
      <c r="CP20" s="400"/>
      <c r="CQ20" s="400"/>
      <c r="CR20" s="400"/>
      <c r="CS20" s="400"/>
      <c r="CT20" s="400"/>
      <c r="CU20" s="400"/>
      <c r="CV20" s="400"/>
      <c r="CW20" s="400"/>
      <c r="CX20" s="400"/>
      <c r="CY20" s="400"/>
      <c r="CZ20" s="400"/>
      <c r="DA20" s="400"/>
      <c r="DB20" s="400"/>
      <c r="DC20" s="400"/>
      <c r="DD20" s="400"/>
      <c r="DE20" s="400"/>
      <c r="DF20" s="400"/>
      <c r="DG20" s="400"/>
      <c r="DH20" s="400"/>
      <c r="DI20" s="400"/>
      <c r="DJ20" s="400"/>
      <c r="DK20" s="400"/>
      <c r="DL20" s="400"/>
      <c r="DM20" s="400"/>
      <c r="DN20" s="400"/>
      <c r="DO20" s="400"/>
      <c r="DP20" s="400"/>
      <c r="DQ20" s="400"/>
      <c r="DR20" s="400"/>
      <c r="DS20" s="400"/>
      <c r="DT20" s="400"/>
      <c r="DU20" s="400"/>
      <c r="DV20" s="400"/>
      <c r="DW20" s="400"/>
      <c r="DX20" s="400"/>
      <c r="DY20" s="400"/>
      <c r="DZ20" s="400"/>
      <c r="EA20" s="400"/>
      <c r="EB20" s="400"/>
      <c r="EC20" s="400"/>
      <c r="ED20" s="400"/>
      <c r="EE20" s="400"/>
      <c r="EF20" s="400"/>
      <c r="EG20" s="400"/>
      <c r="EH20" s="400"/>
      <c r="EI20" s="400"/>
      <c r="EJ20" s="400"/>
      <c r="EK20" s="400"/>
      <c r="EL20" s="400"/>
      <c r="EM20" s="400"/>
      <c r="EN20" s="400"/>
      <c r="EO20" s="400"/>
      <c r="EP20" s="400"/>
      <c r="EQ20" s="400"/>
      <c r="ER20" s="400"/>
      <c r="ES20" s="400"/>
      <c r="ET20" s="400"/>
      <c r="EU20" s="400"/>
      <c r="EV20" s="400"/>
      <c r="EW20" s="400"/>
      <c r="EX20" s="400"/>
      <c r="EY20" s="400"/>
      <c r="EZ20" s="400"/>
      <c r="FA20" s="400"/>
      <c r="FB20" s="400"/>
      <c r="FC20" s="400"/>
      <c r="FD20" s="400"/>
      <c r="FE20" s="400"/>
      <c r="FF20" s="400"/>
      <c r="FG20" s="400"/>
      <c r="FH20" s="400"/>
      <c r="FI20" s="400"/>
      <c r="FJ20" s="400"/>
      <c r="FK20" s="400"/>
      <c r="FL20" s="400"/>
      <c r="FM20" s="400"/>
      <c r="FN20" s="400"/>
      <c r="FO20" s="400"/>
      <c r="FP20" s="400"/>
      <c r="FQ20" s="400"/>
      <c r="FR20" s="400"/>
      <c r="FS20" s="400"/>
      <c r="FT20" s="400"/>
      <c r="FU20" s="400"/>
      <c r="FV20" s="400"/>
      <c r="FW20" s="400"/>
      <c r="FX20" s="400"/>
      <c r="FY20" s="400"/>
      <c r="FZ20" s="400"/>
      <c r="GA20" s="400"/>
      <c r="GB20" s="400"/>
      <c r="GC20" s="400"/>
      <c r="GD20" s="400"/>
      <c r="GE20" s="400"/>
      <c r="GF20" s="400"/>
      <c r="GG20" s="400"/>
      <c r="GH20" s="400"/>
      <c r="GI20" s="400"/>
      <c r="GJ20" s="400"/>
      <c r="GK20" s="400"/>
      <c r="GL20" s="400"/>
      <c r="GM20" s="400"/>
      <c r="GN20" s="400"/>
      <c r="GO20" s="400"/>
      <c r="GP20" s="400"/>
      <c r="GQ20" s="400"/>
      <c r="GR20" s="400"/>
      <c r="GS20" s="400"/>
      <c r="GT20" s="400"/>
      <c r="GU20" s="400"/>
      <c r="GV20" s="400"/>
      <c r="GW20" s="400"/>
      <c r="GX20" s="400"/>
      <c r="GY20" s="400"/>
      <c r="GZ20" s="400"/>
      <c r="HA20" s="400"/>
      <c r="HB20" s="400"/>
      <c r="HC20" s="400"/>
      <c r="HD20" s="400"/>
      <c r="HE20" s="400"/>
      <c r="HF20" s="400"/>
      <c r="HG20" s="400"/>
      <c r="HH20" s="400"/>
      <c r="HI20" s="400"/>
      <c r="HJ20" s="400"/>
      <c r="HK20" s="400"/>
      <c r="HL20" s="400"/>
      <c r="HM20" s="400"/>
      <c r="HN20" s="400"/>
      <c r="HO20" s="400"/>
      <c r="HP20" s="400"/>
      <c r="HQ20" s="400"/>
      <c r="HR20" s="400"/>
      <c r="HS20" s="400"/>
      <c r="HT20" s="400"/>
      <c r="HU20" s="400"/>
      <c r="HV20" s="400"/>
      <c r="HW20" s="400"/>
      <c r="HX20" s="400"/>
      <c r="HY20" s="400"/>
      <c r="HZ20" s="400"/>
      <c r="IA20" s="400"/>
      <c r="IB20" s="400"/>
      <c r="IC20" s="400"/>
      <c r="ID20" s="400"/>
      <c r="IE20" s="400"/>
      <c r="IF20" s="400"/>
      <c r="IG20" s="400"/>
      <c r="IH20" s="400"/>
      <c r="II20" s="400"/>
      <c r="IJ20" s="400"/>
      <c r="IK20" s="400"/>
      <c r="IL20" s="400"/>
      <c r="IM20" s="400"/>
      <c r="IN20" s="400"/>
      <c r="IO20" s="400"/>
      <c r="IP20" s="400"/>
      <c r="IQ20" s="400"/>
      <c r="IR20" s="400"/>
      <c r="IS20" s="400"/>
    </row>
    <row r="21" spans="1:253" ht="16.899999999999999" customHeight="1">
      <c r="A21" s="402"/>
      <c r="B21" s="403">
        <f>MROUND(ROUNDDOWN(A22*0.8,-1),50)</f>
        <v>1050</v>
      </c>
      <c r="C21" s="406"/>
      <c r="D21" s="407">
        <f>MROUND(ROUNDDOWN(C22*0.8,-1),50)</f>
        <v>1050</v>
      </c>
      <c r="E21" s="406"/>
      <c r="F21" s="407">
        <f>MROUND(ROUNDDOWN(E22*0.8,-1),50)</f>
        <v>1050</v>
      </c>
      <c r="G21" s="406"/>
      <c r="H21" s="407">
        <f>MROUND(ROUNDDOWN(G22*0.8,-1),50)</f>
        <v>1050</v>
      </c>
      <c r="I21" s="406"/>
      <c r="J21" s="407">
        <f>MROUND(ROUNDDOWN(I22*0.8,-1),50)</f>
        <v>1050</v>
      </c>
      <c r="K21" s="406"/>
      <c r="L21" s="407">
        <f>MROUND(ROUNDDOWN(K22*0.8,-1),50)</f>
        <v>1050</v>
      </c>
      <c r="M21" s="406"/>
      <c r="N21" s="407">
        <f>MROUND(ROUNDDOWN(M22*0.8,-1),50)</f>
        <v>1050</v>
      </c>
      <c r="O21" s="406"/>
      <c r="P21" s="407">
        <f>MROUND(ROUNDDOWN(O22*0.8,-1),50)</f>
        <v>1050</v>
      </c>
      <c r="Q21" s="903" t="s">
        <v>305</v>
      </c>
      <c r="R21" s="904"/>
      <c r="S21" s="924">
        <v>1</v>
      </c>
      <c r="T21" s="932"/>
      <c r="U21" s="936">
        <f>S21+$U$23</f>
        <v>1.8</v>
      </c>
      <c r="V21" s="940"/>
      <c r="W21" s="936">
        <f>U21+$W$25</f>
        <v>3.1</v>
      </c>
      <c r="X21" s="940"/>
      <c r="Y21" s="936">
        <f>W21+$Y$27</f>
        <v>8.6</v>
      </c>
      <c r="Z21" s="940"/>
      <c r="AA21" s="936">
        <f>Y21+$AA$29</f>
        <v>9.6999999999999993</v>
      </c>
      <c r="AB21" s="940"/>
      <c r="AC21" s="936">
        <f>AA21+$AC$31</f>
        <v>10.6</v>
      </c>
      <c r="AD21" s="940"/>
      <c r="AE21" s="936">
        <f>AC21+$AE$33</f>
        <v>12</v>
      </c>
      <c r="AF21" s="940"/>
      <c r="AG21" s="936">
        <f>AE21+$AG$35</f>
        <v>13</v>
      </c>
      <c r="AH21" s="940"/>
      <c r="AI21" s="936">
        <f>AG21+$AI$37</f>
        <v>13.6</v>
      </c>
      <c r="AJ21" s="937"/>
      <c r="AK21" s="929">
        <f>AI21+$AK$39</f>
        <v>13.6</v>
      </c>
      <c r="AL21" s="929"/>
      <c r="AM21" s="921">
        <f>AK21+$AM$41</f>
        <v>13.6</v>
      </c>
      <c r="AN21" s="921"/>
      <c r="AO21" s="921">
        <f>AM21+$AO$43</f>
        <v>13.6</v>
      </c>
      <c r="AP21" s="921"/>
      <c r="AQ21" s="921">
        <f>AO21+$AQ$45</f>
        <v>13.6</v>
      </c>
      <c r="AR21" s="921"/>
      <c r="AS21" s="925">
        <f>AQ21+$AS$47</f>
        <v>13.6</v>
      </c>
      <c r="AT21" s="926"/>
      <c r="AU21" s="925">
        <f>AS21+$AU$49</f>
        <v>13.6</v>
      </c>
      <c r="AV21" s="926"/>
      <c r="AW21" s="925">
        <f>AU21+$AW$51</f>
        <v>13.6</v>
      </c>
      <c r="AX21" s="929"/>
      <c r="AY21" s="921">
        <f>AW21+$AY$53</f>
        <v>13.6</v>
      </c>
      <c r="AZ21" s="921"/>
      <c r="BA21" s="921">
        <f>AY21+$BA$55</f>
        <v>13.6</v>
      </c>
      <c r="BB21" s="921"/>
      <c r="BC21" s="921">
        <f>BA21+$BC$57</f>
        <v>13.6</v>
      </c>
      <c r="BD21" s="922"/>
      <c r="BE21" s="400"/>
      <c r="BF21" s="944">
        <v>10</v>
      </c>
      <c r="BG21" s="400"/>
      <c r="BH21" s="400"/>
      <c r="BI21" s="400"/>
      <c r="BJ21" s="400"/>
      <c r="BK21" s="400"/>
      <c r="BL21" s="400"/>
      <c r="BM21" s="400"/>
      <c r="BN21" s="400"/>
      <c r="BO21" s="400"/>
      <c r="BP21" s="400"/>
      <c r="BQ21" s="400"/>
      <c r="BR21" s="400"/>
      <c r="BS21" s="400"/>
      <c r="BT21" s="400"/>
      <c r="BU21" s="400"/>
      <c r="BV21" s="400"/>
      <c r="BW21" s="400"/>
      <c r="BX21" s="400"/>
      <c r="BY21" s="400"/>
      <c r="BZ21" s="400"/>
      <c r="CA21" s="400"/>
      <c r="CB21" s="400"/>
      <c r="CC21" s="400"/>
      <c r="CD21" s="400"/>
      <c r="CE21" s="400"/>
      <c r="CF21" s="400"/>
      <c r="CG21" s="400"/>
      <c r="CH21" s="400"/>
      <c r="CI21" s="400"/>
      <c r="CJ21" s="400"/>
      <c r="CK21" s="400"/>
      <c r="CL21" s="400"/>
      <c r="CM21" s="400"/>
      <c r="CN21" s="400"/>
      <c r="CO21" s="400"/>
      <c r="CP21" s="400"/>
      <c r="CQ21" s="400"/>
      <c r="CR21" s="400"/>
      <c r="CS21" s="400"/>
      <c r="CT21" s="400"/>
      <c r="CU21" s="400"/>
      <c r="CV21" s="400"/>
      <c r="CW21" s="400"/>
      <c r="CX21" s="400"/>
      <c r="CY21" s="400"/>
      <c r="CZ21" s="400"/>
      <c r="DA21" s="400"/>
      <c r="DB21" s="400"/>
      <c r="DC21" s="400"/>
      <c r="DD21" s="400"/>
      <c r="DE21" s="400"/>
      <c r="DF21" s="400"/>
      <c r="DG21" s="400"/>
      <c r="DH21" s="400"/>
      <c r="DI21" s="400"/>
      <c r="DJ21" s="400"/>
      <c r="DK21" s="400"/>
      <c r="DL21" s="400"/>
      <c r="DM21" s="400"/>
      <c r="DN21" s="400"/>
      <c r="DO21" s="400"/>
      <c r="DP21" s="400"/>
      <c r="DQ21" s="400"/>
      <c r="DR21" s="400"/>
      <c r="DS21" s="400"/>
      <c r="DT21" s="400"/>
      <c r="DU21" s="400"/>
      <c r="DV21" s="400"/>
      <c r="DW21" s="400"/>
      <c r="DX21" s="400"/>
      <c r="DY21" s="400"/>
      <c r="DZ21" s="400"/>
      <c r="EA21" s="400"/>
      <c r="EB21" s="400"/>
      <c r="EC21" s="400"/>
      <c r="ED21" s="400"/>
      <c r="EE21" s="400"/>
      <c r="EF21" s="400"/>
      <c r="EG21" s="400"/>
      <c r="EH21" s="400"/>
      <c r="EI21" s="400"/>
      <c r="EJ21" s="400"/>
      <c r="EK21" s="400"/>
      <c r="EL21" s="400"/>
      <c r="EM21" s="400"/>
      <c r="EN21" s="400"/>
      <c r="EO21" s="400"/>
      <c r="EP21" s="400"/>
      <c r="EQ21" s="400"/>
      <c r="ER21" s="400"/>
      <c r="ES21" s="400"/>
      <c r="ET21" s="400"/>
      <c r="EU21" s="400"/>
      <c r="EV21" s="400"/>
      <c r="EW21" s="400"/>
      <c r="EX21" s="400"/>
      <c r="EY21" s="400"/>
      <c r="EZ21" s="400"/>
      <c r="FA21" s="400"/>
      <c r="FB21" s="400"/>
      <c r="FC21" s="400"/>
      <c r="FD21" s="400"/>
      <c r="FE21" s="400"/>
      <c r="FF21" s="400"/>
      <c r="FG21" s="400"/>
      <c r="FH21" s="400"/>
      <c r="FI21" s="400"/>
      <c r="FJ21" s="400"/>
      <c r="FK21" s="400"/>
      <c r="FL21" s="400"/>
      <c r="FM21" s="400"/>
      <c r="FN21" s="400"/>
      <c r="FO21" s="400"/>
      <c r="FP21" s="400"/>
      <c r="FQ21" s="400"/>
      <c r="FR21" s="400"/>
      <c r="FS21" s="400"/>
      <c r="FT21" s="400"/>
      <c r="FU21" s="400"/>
      <c r="FV21" s="400"/>
      <c r="FW21" s="400"/>
      <c r="FX21" s="400"/>
      <c r="FY21" s="400"/>
      <c r="FZ21" s="400"/>
      <c r="GA21" s="400"/>
      <c r="GB21" s="400"/>
      <c r="GC21" s="400"/>
      <c r="GD21" s="400"/>
      <c r="GE21" s="400"/>
      <c r="GF21" s="400"/>
      <c r="GG21" s="400"/>
      <c r="GH21" s="400"/>
      <c r="GI21" s="400"/>
      <c r="GJ21" s="400"/>
      <c r="GK21" s="400"/>
      <c r="GL21" s="400"/>
      <c r="GM21" s="400"/>
      <c r="GN21" s="400"/>
      <c r="GO21" s="400"/>
      <c r="GP21" s="400"/>
      <c r="GQ21" s="400"/>
      <c r="GR21" s="400"/>
      <c r="GS21" s="400"/>
      <c r="GT21" s="400"/>
      <c r="GU21" s="400"/>
      <c r="GV21" s="400"/>
      <c r="GW21" s="400"/>
      <c r="GX21" s="400"/>
      <c r="GY21" s="400"/>
      <c r="GZ21" s="400"/>
      <c r="HA21" s="400"/>
      <c r="HB21" s="400"/>
      <c r="HC21" s="400"/>
      <c r="HD21" s="400"/>
      <c r="HE21" s="400"/>
      <c r="HF21" s="400"/>
      <c r="HG21" s="400"/>
      <c r="HH21" s="400"/>
      <c r="HI21" s="400"/>
      <c r="HJ21" s="400"/>
      <c r="HK21" s="400"/>
      <c r="HL21" s="400"/>
      <c r="HM21" s="400"/>
      <c r="HN21" s="400"/>
      <c r="HO21" s="400"/>
      <c r="HP21" s="400"/>
      <c r="HQ21" s="400"/>
      <c r="HR21" s="400"/>
      <c r="HS21" s="400"/>
      <c r="HT21" s="400"/>
      <c r="HU21" s="400"/>
      <c r="HV21" s="400"/>
      <c r="HW21" s="400"/>
      <c r="HX21" s="400"/>
      <c r="HY21" s="400"/>
      <c r="HZ21" s="400"/>
      <c r="IA21" s="400"/>
      <c r="IB21" s="400"/>
      <c r="IC21" s="400"/>
      <c r="ID21" s="400"/>
      <c r="IE21" s="400"/>
      <c r="IF21" s="400"/>
      <c r="IG21" s="400"/>
      <c r="IH21" s="400"/>
      <c r="II21" s="400"/>
      <c r="IJ21" s="400"/>
      <c r="IK21" s="400"/>
      <c r="IL21" s="400"/>
      <c r="IM21" s="400"/>
      <c r="IN21" s="400"/>
      <c r="IO21" s="400"/>
      <c r="IP21" s="400"/>
      <c r="IQ21" s="400"/>
      <c r="IR21" s="400"/>
      <c r="IS21" s="400"/>
    </row>
    <row r="22" spans="1:253" ht="16.899999999999999" customHeight="1">
      <c r="A22" s="404">
        <v>1300</v>
      </c>
      <c r="B22" s="405"/>
      <c r="C22" s="408">
        <f>IF((Q7)&lt;=$U$2,$M$2,$M$2+MROUND(ROUNDDOWN((Q7-$U$2)*$F$2,-1),50))</f>
        <v>1300</v>
      </c>
      <c r="D22" s="409"/>
      <c r="E22" s="408">
        <f>IF((Q9)&lt;=$U$2,$M$2,$M$2+MROUND(ROUNDDOWN((Q9-$U$2)*$F$2,-1),50))</f>
        <v>1300</v>
      </c>
      <c r="F22" s="409"/>
      <c r="G22" s="408">
        <f>IF((Q11)&lt;=$U$2,$M$2,$M$2+MROUND(ROUNDDOWN((Q11-$U$2)*$F$2,-1),50))</f>
        <v>1300</v>
      </c>
      <c r="H22" s="409"/>
      <c r="I22" s="408">
        <f>IF((Q13)&lt;=$U$2,$M$2,$M$2+MROUND(ROUNDDOWN((Q13-$U$2)*$F$2,-1),50))</f>
        <v>1300</v>
      </c>
      <c r="J22" s="409"/>
      <c r="K22" s="408">
        <f>IF((Q15)&lt;=$U$2,$M$2,$M$2+MROUND(ROUNDDOWN((Q15-$U$2)*$F$2,-1),50))</f>
        <v>1300</v>
      </c>
      <c r="L22" s="409"/>
      <c r="M22" s="408">
        <f>IF((Q17)&lt;=$U$2,$M$2,$M$2+MROUND(ROUNDDOWN((Q17-$U$2)*$F$2,-1),50))</f>
        <v>1300</v>
      </c>
      <c r="N22" s="409"/>
      <c r="O22" s="408">
        <f>IF((Q19)&lt;=$U$2,$M$2,$M$2+MROUND(ROUNDDOWN((Q19-$U$2)*$F$2,-1),50))</f>
        <v>1300</v>
      </c>
      <c r="P22" s="409"/>
      <c r="Q22" s="905"/>
      <c r="R22" s="906"/>
      <c r="S22" s="924"/>
      <c r="T22" s="932"/>
      <c r="U22" s="938"/>
      <c r="V22" s="941"/>
      <c r="W22" s="938"/>
      <c r="X22" s="941"/>
      <c r="Y22" s="938"/>
      <c r="Z22" s="941"/>
      <c r="AA22" s="938"/>
      <c r="AB22" s="941"/>
      <c r="AC22" s="938"/>
      <c r="AD22" s="941"/>
      <c r="AE22" s="938"/>
      <c r="AF22" s="941"/>
      <c r="AG22" s="938"/>
      <c r="AH22" s="941"/>
      <c r="AI22" s="938"/>
      <c r="AJ22" s="939"/>
      <c r="AK22" s="930"/>
      <c r="AL22" s="930"/>
      <c r="AM22" s="921"/>
      <c r="AN22" s="921"/>
      <c r="AO22" s="921"/>
      <c r="AP22" s="921"/>
      <c r="AQ22" s="921"/>
      <c r="AR22" s="921"/>
      <c r="AS22" s="927"/>
      <c r="AT22" s="928"/>
      <c r="AU22" s="927"/>
      <c r="AV22" s="928"/>
      <c r="AW22" s="927"/>
      <c r="AX22" s="930"/>
      <c r="AY22" s="921"/>
      <c r="AZ22" s="921"/>
      <c r="BA22" s="921"/>
      <c r="BB22" s="921"/>
      <c r="BC22" s="921"/>
      <c r="BD22" s="922"/>
      <c r="BE22" s="400"/>
      <c r="BF22" s="944"/>
      <c r="BG22" s="400"/>
      <c r="BH22" s="400"/>
      <c r="BI22" s="400"/>
      <c r="BJ22" s="400"/>
      <c r="BK22" s="400"/>
      <c r="BL22" s="400"/>
      <c r="BM22" s="400"/>
      <c r="BN22" s="400"/>
      <c r="BO22" s="400"/>
      <c r="BP22" s="400"/>
      <c r="BQ22" s="400"/>
      <c r="BR22" s="400"/>
      <c r="BS22" s="400"/>
      <c r="BT22" s="400"/>
      <c r="BU22" s="400"/>
      <c r="BV22" s="400"/>
      <c r="BW22" s="400"/>
      <c r="BX22" s="400"/>
      <c r="BY22" s="400"/>
      <c r="BZ22" s="400"/>
      <c r="CA22" s="400"/>
      <c r="CB22" s="400"/>
      <c r="CC22" s="400"/>
      <c r="CD22" s="400"/>
      <c r="CE22" s="400"/>
      <c r="CF22" s="400"/>
      <c r="CG22" s="400"/>
      <c r="CH22" s="400"/>
      <c r="CI22" s="400"/>
      <c r="CJ22" s="400"/>
      <c r="CK22" s="400"/>
      <c r="CL22" s="400"/>
      <c r="CM22" s="400"/>
      <c r="CN22" s="400"/>
      <c r="CO22" s="400"/>
      <c r="CP22" s="400"/>
      <c r="CQ22" s="400"/>
      <c r="CR22" s="400"/>
      <c r="CS22" s="400"/>
      <c r="CT22" s="400"/>
      <c r="CU22" s="400"/>
      <c r="CV22" s="400"/>
      <c r="CW22" s="400"/>
      <c r="CX22" s="400"/>
      <c r="CY22" s="400"/>
      <c r="CZ22" s="400"/>
      <c r="DA22" s="400"/>
      <c r="DB22" s="400"/>
      <c r="DC22" s="400"/>
      <c r="DD22" s="400"/>
      <c r="DE22" s="400"/>
      <c r="DF22" s="400"/>
      <c r="DG22" s="400"/>
      <c r="DH22" s="400"/>
      <c r="DI22" s="400"/>
      <c r="DJ22" s="400"/>
      <c r="DK22" s="400"/>
      <c r="DL22" s="400"/>
      <c r="DM22" s="400"/>
      <c r="DN22" s="400"/>
      <c r="DO22" s="400"/>
      <c r="DP22" s="400"/>
      <c r="DQ22" s="400"/>
      <c r="DR22" s="400"/>
      <c r="DS22" s="400"/>
      <c r="DT22" s="400"/>
      <c r="DU22" s="400"/>
      <c r="DV22" s="400"/>
      <c r="DW22" s="400"/>
      <c r="DX22" s="400"/>
      <c r="DY22" s="400"/>
      <c r="DZ22" s="400"/>
      <c r="EA22" s="400"/>
      <c r="EB22" s="400"/>
      <c r="EC22" s="400"/>
      <c r="ED22" s="400"/>
      <c r="EE22" s="400"/>
      <c r="EF22" s="400"/>
      <c r="EG22" s="400"/>
      <c r="EH22" s="400"/>
      <c r="EI22" s="400"/>
      <c r="EJ22" s="400"/>
      <c r="EK22" s="400"/>
      <c r="EL22" s="400"/>
      <c r="EM22" s="400"/>
      <c r="EN22" s="400"/>
      <c r="EO22" s="400"/>
      <c r="EP22" s="400"/>
      <c r="EQ22" s="400"/>
      <c r="ER22" s="400"/>
      <c r="ES22" s="400"/>
      <c r="ET22" s="400"/>
      <c r="EU22" s="400"/>
      <c r="EV22" s="400"/>
      <c r="EW22" s="400"/>
      <c r="EX22" s="400"/>
      <c r="EY22" s="400"/>
      <c r="EZ22" s="400"/>
      <c r="FA22" s="400"/>
      <c r="FB22" s="400"/>
      <c r="FC22" s="400"/>
      <c r="FD22" s="400"/>
      <c r="FE22" s="400"/>
      <c r="FF22" s="400"/>
      <c r="FG22" s="400"/>
      <c r="FH22" s="400"/>
      <c r="FI22" s="400"/>
      <c r="FJ22" s="400"/>
      <c r="FK22" s="400"/>
      <c r="FL22" s="400"/>
      <c r="FM22" s="400"/>
      <c r="FN22" s="400"/>
      <c r="FO22" s="400"/>
      <c r="FP22" s="400"/>
      <c r="FQ22" s="400"/>
      <c r="FR22" s="400"/>
      <c r="FS22" s="400"/>
      <c r="FT22" s="400"/>
      <c r="FU22" s="400"/>
      <c r="FV22" s="400"/>
      <c r="FW22" s="400"/>
      <c r="FX22" s="400"/>
      <c r="FY22" s="400"/>
      <c r="FZ22" s="400"/>
      <c r="GA22" s="400"/>
      <c r="GB22" s="400"/>
      <c r="GC22" s="400"/>
      <c r="GD22" s="400"/>
      <c r="GE22" s="400"/>
      <c r="GF22" s="400"/>
      <c r="GG22" s="400"/>
      <c r="GH22" s="400"/>
      <c r="GI22" s="400"/>
      <c r="GJ22" s="400"/>
      <c r="GK22" s="400"/>
      <c r="GL22" s="400"/>
      <c r="GM22" s="400"/>
      <c r="GN22" s="400"/>
      <c r="GO22" s="400"/>
      <c r="GP22" s="400"/>
      <c r="GQ22" s="400"/>
      <c r="GR22" s="400"/>
      <c r="GS22" s="400"/>
      <c r="GT22" s="400"/>
      <c r="GU22" s="400"/>
      <c r="GV22" s="400"/>
      <c r="GW22" s="400"/>
      <c r="GX22" s="400"/>
      <c r="GY22" s="400"/>
      <c r="GZ22" s="400"/>
      <c r="HA22" s="400"/>
      <c r="HB22" s="400"/>
      <c r="HC22" s="400"/>
      <c r="HD22" s="400"/>
      <c r="HE22" s="400"/>
      <c r="HF22" s="400"/>
      <c r="HG22" s="400"/>
      <c r="HH22" s="400"/>
      <c r="HI22" s="400"/>
      <c r="HJ22" s="400"/>
      <c r="HK22" s="400"/>
      <c r="HL22" s="400"/>
      <c r="HM22" s="400"/>
      <c r="HN22" s="400"/>
      <c r="HO22" s="400"/>
      <c r="HP22" s="400"/>
      <c r="HQ22" s="400"/>
      <c r="HR22" s="400"/>
      <c r="HS22" s="400"/>
      <c r="HT22" s="400"/>
      <c r="HU22" s="400"/>
      <c r="HV22" s="400"/>
      <c r="HW22" s="400"/>
      <c r="HX22" s="400"/>
      <c r="HY22" s="400"/>
      <c r="HZ22" s="400"/>
      <c r="IA22" s="400"/>
      <c r="IB22" s="400"/>
      <c r="IC22" s="400"/>
      <c r="ID22" s="400"/>
      <c r="IE22" s="400"/>
      <c r="IF22" s="400"/>
      <c r="IG22" s="400"/>
      <c r="IH22" s="400"/>
      <c r="II22" s="400"/>
      <c r="IJ22" s="400"/>
      <c r="IK22" s="400"/>
      <c r="IL22" s="400"/>
      <c r="IM22" s="400"/>
      <c r="IN22" s="400"/>
      <c r="IO22" s="400"/>
      <c r="IP22" s="400"/>
      <c r="IQ22" s="400"/>
      <c r="IR22" s="400"/>
      <c r="IS22" s="400"/>
    </row>
    <row r="23" spans="1:253" ht="16.899999999999999" customHeight="1">
      <c r="A23" s="402"/>
      <c r="B23" s="403">
        <f>MROUND(ROUNDDOWN(A24*0.8,-1),50)</f>
        <v>1050</v>
      </c>
      <c r="C23" s="406"/>
      <c r="D23" s="407">
        <f>MROUND(ROUNDDOWN(C24*0.8,-1),50)</f>
        <v>1050</v>
      </c>
      <c r="E23" s="406"/>
      <c r="F23" s="407">
        <f>MROUND(ROUNDDOWN(E24*0.8,-1),50)</f>
        <v>1050</v>
      </c>
      <c r="G23" s="406"/>
      <c r="H23" s="407">
        <f>MROUND(ROUNDDOWN(G24*0.8,-1),50)</f>
        <v>1050</v>
      </c>
      <c r="I23" s="406"/>
      <c r="J23" s="407">
        <f>MROUND(ROUNDDOWN(I24*0.8,-1),50)</f>
        <v>1050</v>
      </c>
      <c r="K23" s="406"/>
      <c r="L23" s="407">
        <f>MROUND(ROUNDDOWN(K24*0.8,-1),50)</f>
        <v>1050</v>
      </c>
      <c r="M23" s="406"/>
      <c r="N23" s="407">
        <f>MROUND(ROUNDDOWN(M24*0.8,-1),50)</f>
        <v>1050</v>
      </c>
      <c r="O23" s="406"/>
      <c r="P23" s="407">
        <f>MROUND(ROUNDDOWN(O24*0.8,-1),50)</f>
        <v>1050</v>
      </c>
      <c r="Q23" s="410"/>
      <c r="R23" s="411">
        <f>MROUND(ROUNDDOWN(Q24*0.8,-1),50)</f>
        <v>1050</v>
      </c>
      <c r="S23" s="903" t="s">
        <v>306</v>
      </c>
      <c r="T23" s="904"/>
      <c r="U23" s="923">
        <v>0.8</v>
      </c>
      <c r="V23" s="923"/>
      <c r="W23" s="936">
        <f>U23+$W$25</f>
        <v>2.1</v>
      </c>
      <c r="X23" s="940"/>
      <c r="Y23" s="936">
        <f>W23+$Y$27</f>
        <v>7.6</v>
      </c>
      <c r="Z23" s="940"/>
      <c r="AA23" s="936">
        <f>Y23+$AA$29</f>
        <v>8.6999999999999993</v>
      </c>
      <c r="AB23" s="940"/>
      <c r="AC23" s="936">
        <f>AA23+$AC$31</f>
        <v>9.6</v>
      </c>
      <c r="AD23" s="940"/>
      <c r="AE23" s="936">
        <f>AC23+$AE$33</f>
        <v>11</v>
      </c>
      <c r="AF23" s="940"/>
      <c r="AG23" s="936">
        <f>AE23+$AG$35</f>
        <v>12</v>
      </c>
      <c r="AH23" s="940"/>
      <c r="AI23" s="936">
        <f>AG23+$AI$37</f>
        <v>12.6</v>
      </c>
      <c r="AJ23" s="937"/>
      <c r="AK23" s="929">
        <f>AI23+$AK$39</f>
        <v>12.6</v>
      </c>
      <c r="AL23" s="929"/>
      <c r="AM23" s="921">
        <f>AK23+$AM$41</f>
        <v>12.6</v>
      </c>
      <c r="AN23" s="921"/>
      <c r="AO23" s="921">
        <f>AM23+$AO$43</f>
        <v>12.6</v>
      </c>
      <c r="AP23" s="921"/>
      <c r="AQ23" s="921">
        <f>AO23+$AQ$45</f>
        <v>12.6</v>
      </c>
      <c r="AR23" s="921"/>
      <c r="AS23" s="925">
        <f>AQ23+$AS$47</f>
        <v>12.6</v>
      </c>
      <c r="AT23" s="926"/>
      <c r="AU23" s="925">
        <f>AS23+$AU$49</f>
        <v>12.6</v>
      </c>
      <c r="AV23" s="926"/>
      <c r="AW23" s="925">
        <f>AU23+$AW$51</f>
        <v>12.6</v>
      </c>
      <c r="AX23" s="929"/>
      <c r="AY23" s="921">
        <f>AW23+$AY$53</f>
        <v>12.6</v>
      </c>
      <c r="AZ23" s="921"/>
      <c r="BA23" s="921">
        <f>AY23+$BA$55</f>
        <v>12.6</v>
      </c>
      <c r="BB23" s="921"/>
      <c r="BC23" s="921">
        <f>BA23+$BC$57</f>
        <v>12.6</v>
      </c>
      <c r="BD23" s="922"/>
      <c r="BE23" s="400"/>
      <c r="BF23" s="944">
        <v>11</v>
      </c>
      <c r="BG23" s="400"/>
      <c r="BH23" s="400"/>
      <c r="BI23" s="400"/>
      <c r="BJ23" s="400"/>
      <c r="BK23" s="400"/>
      <c r="BL23" s="400"/>
      <c r="BM23" s="400"/>
      <c r="BN23" s="400"/>
      <c r="BO23" s="400"/>
      <c r="BP23" s="400"/>
      <c r="BQ23" s="400"/>
      <c r="BR23" s="400"/>
      <c r="BS23" s="400"/>
      <c r="BT23" s="400"/>
      <c r="BU23" s="400"/>
      <c r="BV23" s="400"/>
      <c r="BW23" s="400"/>
      <c r="BX23" s="400"/>
      <c r="BY23" s="400"/>
      <c r="BZ23" s="400"/>
      <c r="CA23" s="400"/>
      <c r="CB23" s="400"/>
      <c r="CC23" s="400"/>
      <c r="CD23" s="400"/>
      <c r="CE23" s="400"/>
      <c r="CF23" s="400"/>
      <c r="CG23" s="400"/>
      <c r="CH23" s="400"/>
      <c r="CI23" s="400"/>
      <c r="CJ23" s="400"/>
      <c r="CK23" s="400"/>
      <c r="CL23" s="400"/>
      <c r="CM23" s="400"/>
      <c r="CN23" s="400"/>
      <c r="CO23" s="400"/>
      <c r="CP23" s="400"/>
      <c r="CQ23" s="400"/>
      <c r="CR23" s="400"/>
      <c r="CS23" s="400"/>
      <c r="CT23" s="400"/>
      <c r="CU23" s="400"/>
      <c r="CV23" s="400"/>
      <c r="CW23" s="400"/>
      <c r="CX23" s="400"/>
      <c r="CY23" s="400"/>
      <c r="CZ23" s="400"/>
      <c r="DA23" s="400"/>
      <c r="DB23" s="400"/>
      <c r="DC23" s="400"/>
      <c r="DD23" s="400"/>
      <c r="DE23" s="400"/>
      <c r="DF23" s="400"/>
      <c r="DG23" s="400"/>
      <c r="DH23" s="400"/>
      <c r="DI23" s="400"/>
      <c r="DJ23" s="400"/>
      <c r="DK23" s="400"/>
      <c r="DL23" s="400"/>
      <c r="DM23" s="400"/>
      <c r="DN23" s="400"/>
      <c r="DO23" s="400"/>
      <c r="DP23" s="400"/>
      <c r="DQ23" s="400"/>
      <c r="DR23" s="400"/>
      <c r="DS23" s="400"/>
      <c r="DT23" s="400"/>
      <c r="DU23" s="400"/>
      <c r="DV23" s="400"/>
      <c r="DW23" s="400"/>
      <c r="DX23" s="400"/>
      <c r="DY23" s="400"/>
      <c r="DZ23" s="400"/>
      <c r="EA23" s="400"/>
      <c r="EB23" s="400"/>
      <c r="EC23" s="400"/>
      <c r="ED23" s="400"/>
      <c r="EE23" s="400"/>
      <c r="EF23" s="400"/>
      <c r="EG23" s="400"/>
      <c r="EH23" s="400"/>
      <c r="EI23" s="400"/>
      <c r="EJ23" s="400"/>
      <c r="EK23" s="400"/>
      <c r="EL23" s="400"/>
      <c r="EM23" s="400"/>
      <c r="EN23" s="400"/>
      <c r="EO23" s="400"/>
      <c r="EP23" s="400"/>
      <c r="EQ23" s="400"/>
      <c r="ER23" s="400"/>
      <c r="ES23" s="400"/>
      <c r="ET23" s="400"/>
      <c r="EU23" s="400"/>
      <c r="EV23" s="400"/>
      <c r="EW23" s="400"/>
      <c r="EX23" s="400"/>
      <c r="EY23" s="400"/>
      <c r="EZ23" s="400"/>
      <c r="FA23" s="400"/>
      <c r="FB23" s="400"/>
      <c r="FC23" s="400"/>
      <c r="FD23" s="400"/>
      <c r="FE23" s="400"/>
      <c r="FF23" s="400"/>
      <c r="FG23" s="400"/>
      <c r="FH23" s="400"/>
      <c r="FI23" s="400"/>
      <c r="FJ23" s="400"/>
      <c r="FK23" s="400"/>
      <c r="FL23" s="400"/>
      <c r="FM23" s="400"/>
      <c r="FN23" s="400"/>
      <c r="FO23" s="400"/>
      <c r="FP23" s="400"/>
      <c r="FQ23" s="400"/>
      <c r="FR23" s="400"/>
      <c r="FS23" s="400"/>
      <c r="FT23" s="400"/>
      <c r="FU23" s="400"/>
      <c r="FV23" s="400"/>
      <c r="FW23" s="400"/>
      <c r="FX23" s="400"/>
      <c r="FY23" s="400"/>
      <c r="FZ23" s="400"/>
      <c r="GA23" s="400"/>
      <c r="GB23" s="400"/>
      <c r="GC23" s="400"/>
      <c r="GD23" s="400"/>
      <c r="GE23" s="400"/>
      <c r="GF23" s="400"/>
      <c r="GG23" s="400"/>
      <c r="GH23" s="400"/>
      <c r="GI23" s="400"/>
      <c r="GJ23" s="400"/>
      <c r="GK23" s="400"/>
      <c r="GL23" s="400"/>
      <c r="GM23" s="400"/>
      <c r="GN23" s="400"/>
      <c r="GO23" s="400"/>
      <c r="GP23" s="400"/>
      <c r="GQ23" s="400"/>
      <c r="GR23" s="400"/>
      <c r="GS23" s="400"/>
      <c r="GT23" s="400"/>
      <c r="GU23" s="400"/>
      <c r="GV23" s="400"/>
      <c r="GW23" s="400"/>
      <c r="GX23" s="400"/>
      <c r="GY23" s="400"/>
      <c r="GZ23" s="400"/>
      <c r="HA23" s="400"/>
      <c r="HB23" s="400"/>
      <c r="HC23" s="400"/>
      <c r="HD23" s="400"/>
      <c r="HE23" s="400"/>
      <c r="HF23" s="400"/>
      <c r="HG23" s="400"/>
      <c r="HH23" s="400"/>
      <c r="HI23" s="400"/>
      <c r="HJ23" s="400"/>
      <c r="HK23" s="400"/>
      <c r="HL23" s="400"/>
      <c r="HM23" s="400"/>
      <c r="HN23" s="400"/>
      <c r="HO23" s="400"/>
      <c r="HP23" s="400"/>
      <c r="HQ23" s="400"/>
      <c r="HR23" s="400"/>
      <c r="HS23" s="400"/>
      <c r="HT23" s="400"/>
      <c r="HU23" s="400"/>
      <c r="HV23" s="400"/>
      <c r="HW23" s="400"/>
      <c r="HX23" s="400"/>
      <c r="HY23" s="400"/>
      <c r="HZ23" s="400"/>
      <c r="IA23" s="400"/>
      <c r="IB23" s="400"/>
      <c r="IC23" s="400"/>
      <c r="ID23" s="400"/>
      <c r="IE23" s="400"/>
      <c r="IF23" s="400"/>
      <c r="IG23" s="400"/>
      <c r="IH23" s="400"/>
      <c r="II23" s="400"/>
      <c r="IJ23" s="400"/>
      <c r="IK23" s="400"/>
      <c r="IL23" s="400"/>
      <c r="IM23" s="400"/>
      <c r="IN23" s="400"/>
      <c r="IO23" s="400"/>
      <c r="IP23" s="400"/>
      <c r="IQ23" s="400"/>
      <c r="IR23" s="400"/>
      <c r="IS23" s="400"/>
    </row>
    <row r="24" spans="1:253" ht="16.899999999999999" customHeight="1">
      <c r="A24" s="404">
        <v>1300</v>
      </c>
      <c r="B24" s="405"/>
      <c r="C24" s="408">
        <f>IF((S7)&lt;=$U$2,$M$2,$M$2+MROUND(ROUNDDOWN((S7-$U$2)*$F$2,-1),50))</f>
        <v>1300</v>
      </c>
      <c r="D24" s="409"/>
      <c r="E24" s="408">
        <f>IF((S9)&lt;=$U$2,$M$2,$M$2+MROUND(ROUNDDOWN((S9-$U$2)*$F$2,-1),50))</f>
        <v>1300</v>
      </c>
      <c r="F24" s="409"/>
      <c r="G24" s="408">
        <f>IF((S11)&lt;=$U$2,$M$2,$M$2+MROUND(ROUNDDOWN((S11-$U$2)*$F$2,-1),50))</f>
        <v>1300</v>
      </c>
      <c r="H24" s="409"/>
      <c r="I24" s="408">
        <f>IF((S13)&lt;=$U$2,$M$2,$M$2+MROUND(ROUNDDOWN((S13-$U$2)*$F$2,-1),50))</f>
        <v>1300</v>
      </c>
      <c r="J24" s="409"/>
      <c r="K24" s="408">
        <f>IF((S15)&lt;=$U$2,$M$2,$M$2+MROUND(ROUNDDOWN((S15-$U$2)*$F$2,-1),50))</f>
        <v>1300</v>
      </c>
      <c r="L24" s="409"/>
      <c r="M24" s="408">
        <f>IF((S17)&lt;=$U$2,$M$2,$M$2+MROUND(ROUNDDOWN((S17-$U$2)*$F$2,-1),50))</f>
        <v>1300</v>
      </c>
      <c r="N24" s="409"/>
      <c r="O24" s="408">
        <f>IF((S19)&lt;=$U$2,$M$2,$M$2+MROUND(ROUNDDOWN((S19-$U$2)*$F$2,-1),50))</f>
        <v>1300</v>
      </c>
      <c r="P24" s="409"/>
      <c r="Q24" s="412">
        <f>IF((S21)&lt;=$U$2,$M$2,$M$2+MROUND(ROUNDDOWN((S21-$U$2)*$F$2,-1),50))</f>
        <v>1300</v>
      </c>
      <c r="R24" s="413"/>
      <c r="S24" s="905"/>
      <c r="T24" s="906"/>
      <c r="U24" s="924"/>
      <c r="V24" s="924"/>
      <c r="W24" s="938"/>
      <c r="X24" s="941"/>
      <c r="Y24" s="938"/>
      <c r="Z24" s="941"/>
      <c r="AA24" s="938"/>
      <c r="AB24" s="941"/>
      <c r="AC24" s="938"/>
      <c r="AD24" s="941"/>
      <c r="AE24" s="938"/>
      <c r="AF24" s="941"/>
      <c r="AG24" s="938"/>
      <c r="AH24" s="941"/>
      <c r="AI24" s="938"/>
      <c r="AJ24" s="939"/>
      <c r="AK24" s="930"/>
      <c r="AL24" s="930"/>
      <c r="AM24" s="921"/>
      <c r="AN24" s="921"/>
      <c r="AO24" s="921"/>
      <c r="AP24" s="921"/>
      <c r="AQ24" s="921"/>
      <c r="AR24" s="921"/>
      <c r="AS24" s="927"/>
      <c r="AT24" s="928"/>
      <c r="AU24" s="927"/>
      <c r="AV24" s="928"/>
      <c r="AW24" s="927"/>
      <c r="AX24" s="930"/>
      <c r="AY24" s="921"/>
      <c r="AZ24" s="921"/>
      <c r="BA24" s="921"/>
      <c r="BB24" s="921"/>
      <c r="BC24" s="921"/>
      <c r="BD24" s="922"/>
      <c r="BE24" s="400"/>
      <c r="BF24" s="944"/>
      <c r="BG24" s="400"/>
      <c r="BH24" s="400"/>
      <c r="BI24" s="400"/>
      <c r="BJ24" s="400"/>
      <c r="BK24" s="400"/>
      <c r="BL24" s="400"/>
      <c r="BM24" s="400"/>
      <c r="BN24" s="400"/>
      <c r="BO24" s="400"/>
      <c r="BP24" s="400"/>
      <c r="BQ24" s="400"/>
      <c r="BR24" s="400"/>
      <c r="BS24" s="400"/>
      <c r="BT24" s="400"/>
      <c r="BU24" s="400"/>
      <c r="BV24" s="400"/>
      <c r="BW24" s="400"/>
      <c r="BX24" s="400"/>
      <c r="BY24" s="400"/>
      <c r="BZ24" s="400"/>
      <c r="CA24" s="400"/>
      <c r="CB24" s="400"/>
      <c r="CC24" s="400"/>
      <c r="CD24" s="400"/>
      <c r="CE24" s="400"/>
      <c r="CF24" s="400"/>
      <c r="CG24" s="400"/>
      <c r="CH24" s="400"/>
      <c r="CI24" s="400"/>
      <c r="CJ24" s="400"/>
      <c r="CK24" s="400"/>
      <c r="CL24" s="400"/>
      <c r="CM24" s="400"/>
      <c r="CN24" s="400"/>
      <c r="CO24" s="400"/>
      <c r="CP24" s="400"/>
      <c r="CQ24" s="400"/>
      <c r="CR24" s="400"/>
      <c r="CS24" s="400"/>
      <c r="CT24" s="400"/>
      <c r="CU24" s="400"/>
      <c r="CV24" s="400"/>
      <c r="CW24" s="400"/>
      <c r="CX24" s="400"/>
      <c r="CY24" s="400"/>
      <c r="CZ24" s="400"/>
      <c r="DA24" s="400"/>
      <c r="DB24" s="400"/>
      <c r="DC24" s="400"/>
      <c r="DD24" s="400"/>
      <c r="DE24" s="400"/>
      <c r="DF24" s="400"/>
      <c r="DG24" s="400"/>
      <c r="DH24" s="400"/>
      <c r="DI24" s="400"/>
      <c r="DJ24" s="400"/>
      <c r="DK24" s="400"/>
      <c r="DL24" s="400"/>
      <c r="DM24" s="400"/>
      <c r="DN24" s="400"/>
      <c r="DO24" s="400"/>
      <c r="DP24" s="400"/>
      <c r="DQ24" s="400"/>
      <c r="DR24" s="400"/>
      <c r="DS24" s="400"/>
      <c r="DT24" s="400"/>
      <c r="DU24" s="400"/>
      <c r="DV24" s="400"/>
      <c r="DW24" s="400"/>
      <c r="DX24" s="400"/>
      <c r="DY24" s="400"/>
      <c r="DZ24" s="400"/>
      <c r="EA24" s="400"/>
      <c r="EB24" s="400"/>
      <c r="EC24" s="400"/>
      <c r="ED24" s="400"/>
      <c r="EE24" s="400"/>
      <c r="EF24" s="400"/>
      <c r="EG24" s="400"/>
      <c r="EH24" s="400"/>
      <c r="EI24" s="400"/>
      <c r="EJ24" s="400"/>
      <c r="EK24" s="400"/>
      <c r="EL24" s="400"/>
      <c r="EM24" s="400"/>
      <c r="EN24" s="400"/>
      <c r="EO24" s="400"/>
      <c r="EP24" s="400"/>
      <c r="EQ24" s="400"/>
      <c r="ER24" s="400"/>
      <c r="ES24" s="400"/>
      <c r="ET24" s="400"/>
      <c r="EU24" s="400"/>
      <c r="EV24" s="400"/>
      <c r="EW24" s="400"/>
      <c r="EX24" s="400"/>
      <c r="EY24" s="400"/>
      <c r="EZ24" s="400"/>
      <c r="FA24" s="400"/>
      <c r="FB24" s="400"/>
      <c r="FC24" s="400"/>
      <c r="FD24" s="400"/>
      <c r="FE24" s="400"/>
      <c r="FF24" s="400"/>
      <c r="FG24" s="400"/>
      <c r="FH24" s="400"/>
      <c r="FI24" s="400"/>
      <c r="FJ24" s="400"/>
      <c r="FK24" s="400"/>
      <c r="FL24" s="400"/>
      <c r="FM24" s="400"/>
      <c r="FN24" s="400"/>
      <c r="FO24" s="400"/>
      <c r="FP24" s="400"/>
      <c r="FQ24" s="400"/>
      <c r="FR24" s="400"/>
      <c r="FS24" s="400"/>
      <c r="FT24" s="400"/>
      <c r="FU24" s="400"/>
      <c r="FV24" s="400"/>
      <c r="FW24" s="400"/>
      <c r="FX24" s="400"/>
      <c r="FY24" s="400"/>
      <c r="FZ24" s="400"/>
      <c r="GA24" s="400"/>
      <c r="GB24" s="400"/>
      <c r="GC24" s="400"/>
      <c r="GD24" s="400"/>
      <c r="GE24" s="400"/>
      <c r="GF24" s="400"/>
      <c r="GG24" s="400"/>
      <c r="GH24" s="400"/>
      <c r="GI24" s="400"/>
      <c r="GJ24" s="400"/>
      <c r="GK24" s="400"/>
      <c r="GL24" s="400"/>
      <c r="GM24" s="400"/>
      <c r="GN24" s="400"/>
      <c r="GO24" s="400"/>
      <c r="GP24" s="400"/>
      <c r="GQ24" s="400"/>
      <c r="GR24" s="400"/>
      <c r="GS24" s="400"/>
      <c r="GT24" s="400"/>
      <c r="GU24" s="400"/>
      <c r="GV24" s="400"/>
      <c r="GW24" s="400"/>
      <c r="GX24" s="400"/>
      <c r="GY24" s="400"/>
      <c r="GZ24" s="400"/>
      <c r="HA24" s="400"/>
      <c r="HB24" s="400"/>
      <c r="HC24" s="400"/>
      <c r="HD24" s="400"/>
      <c r="HE24" s="400"/>
      <c r="HF24" s="400"/>
      <c r="HG24" s="400"/>
      <c r="HH24" s="400"/>
      <c r="HI24" s="400"/>
      <c r="HJ24" s="400"/>
      <c r="HK24" s="400"/>
      <c r="HL24" s="400"/>
      <c r="HM24" s="400"/>
      <c r="HN24" s="400"/>
      <c r="HO24" s="400"/>
      <c r="HP24" s="400"/>
      <c r="HQ24" s="400"/>
      <c r="HR24" s="400"/>
      <c r="HS24" s="400"/>
      <c r="HT24" s="400"/>
      <c r="HU24" s="400"/>
      <c r="HV24" s="400"/>
      <c r="HW24" s="400"/>
      <c r="HX24" s="400"/>
      <c r="HY24" s="400"/>
      <c r="HZ24" s="400"/>
      <c r="IA24" s="400"/>
      <c r="IB24" s="400"/>
      <c r="IC24" s="400"/>
      <c r="ID24" s="400"/>
      <c r="IE24" s="400"/>
      <c r="IF24" s="400"/>
      <c r="IG24" s="400"/>
      <c r="IH24" s="400"/>
      <c r="II24" s="400"/>
      <c r="IJ24" s="400"/>
      <c r="IK24" s="400"/>
      <c r="IL24" s="400"/>
      <c r="IM24" s="400"/>
      <c r="IN24" s="400"/>
      <c r="IO24" s="400"/>
      <c r="IP24" s="400"/>
      <c r="IQ24" s="400"/>
      <c r="IR24" s="400"/>
      <c r="IS24" s="400"/>
    </row>
    <row r="25" spans="1:253" ht="16.5">
      <c r="A25" s="402"/>
      <c r="B25" s="403">
        <f>MROUND(ROUNDDOWN(A26*0.8,-1),50)</f>
        <v>1050</v>
      </c>
      <c r="C25" s="406"/>
      <c r="D25" s="407">
        <f>MROUND(ROUNDDOWN(C26*0.8,-1),50)</f>
        <v>1050</v>
      </c>
      <c r="E25" s="406"/>
      <c r="F25" s="407">
        <f>MROUND(ROUNDDOWN(E26*0.8,-1),50)</f>
        <v>1050</v>
      </c>
      <c r="G25" s="406"/>
      <c r="H25" s="407">
        <f>MROUND(ROUNDDOWN(G26*0.8,-1),50)</f>
        <v>1050</v>
      </c>
      <c r="I25" s="406"/>
      <c r="J25" s="407">
        <f>MROUND(ROUNDDOWN(I26*0.8,-1),50)</f>
        <v>1050</v>
      </c>
      <c r="K25" s="406"/>
      <c r="L25" s="407">
        <f>MROUND(ROUNDDOWN(K26*0.8,-1),50)</f>
        <v>1050</v>
      </c>
      <c r="M25" s="406"/>
      <c r="N25" s="407">
        <f>MROUND(ROUNDDOWN(M26*0.8,-1),50)</f>
        <v>1050</v>
      </c>
      <c r="O25" s="406"/>
      <c r="P25" s="407">
        <f>MROUND(ROUNDDOWN(O26*0.8,-1),50)</f>
        <v>1050</v>
      </c>
      <c r="Q25" s="410"/>
      <c r="R25" s="411">
        <f>MROUND(ROUNDDOWN(Q26*0.8,-1),50)</f>
        <v>1050</v>
      </c>
      <c r="S25" s="410"/>
      <c r="T25" s="411">
        <f>MROUND(ROUNDDOWN(S26*0.8,-1),50)</f>
        <v>1050</v>
      </c>
      <c r="U25" s="903" t="s">
        <v>307</v>
      </c>
      <c r="V25" s="904"/>
      <c r="W25" s="924">
        <v>1.3</v>
      </c>
      <c r="X25" s="932"/>
      <c r="Y25" s="936">
        <f>W25+$Y$27</f>
        <v>6.8</v>
      </c>
      <c r="Z25" s="940"/>
      <c r="AA25" s="936">
        <f>Y25+$AA$29</f>
        <v>7.9</v>
      </c>
      <c r="AB25" s="940"/>
      <c r="AC25" s="936">
        <f>AA25+$AC$31</f>
        <v>8.8000000000000007</v>
      </c>
      <c r="AD25" s="940"/>
      <c r="AE25" s="936">
        <f>AC25+$AE$33</f>
        <v>10.200000000000001</v>
      </c>
      <c r="AF25" s="940"/>
      <c r="AG25" s="936">
        <f>AE25+$AG$35</f>
        <v>11.200000000000001</v>
      </c>
      <c r="AH25" s="940"/>
      <c r="AI25" s="936">
        <f>AG25+$AI$37</f>
        <v>11.8</v>
      </c>
      <c r="AJ25" s="937"/>
      <c r="AK25" s="929">
        <f>AI25+$AK$39</f>
        <v>11.8</v>
      </c>
      <c r="AL25" s="929"/>
      <c r="AM25" s="921">
        <f>AK25+$AM$41</f>
        <v>11.8</v>
      </c>
      <c r="AN25" s="921"/>
      <c r="AO25" s="921">
        <f>AM25+$AO$43</f>
        <v>11.8</v>
      </c>
      <c r="AP25" s="921"/>
      <c r="AQ25" s="921">
        <f>AO25+$AQ$45</f>
        <v>11.8</v>
      </c>
      <c r="AR25" s="921"/>
      <c r="AS25" s="925">
        <f>AQ25+$AS$47</f>
        <v>11.8</v>
      </c>
      <c r="AT25" s="926"/>
      <c r="AU25" s="925">
        <f>AS25+$AU$49</f>
        <v>11.8</v>
      </c>
      <c r="AV25" s="926"/>
      <c r="AW25" s="925">
        <f>AU25+$AW$51</f>
        <v>11.8</v>
      </c>
      <c r="AX25" s="929"/>
      <c r="AY25" s="921">
        <f>AW25+$AY$53</f>
        <v>11.8</v>
      </c>
      <c r="AZ25" s="921"/>
      <c r="BA25" s="921">
        <f>AY25+$BA$55</f>
        <v>11.8</v>
      </c>
      <c r="BB25" s="921"/>
      <c r="BC25" s="921">
        <f>BA25+$BC$57</f>
        <v>11.8</v>
      </c>
      <c r="BD25" s="922"/>
      <c r="BE25" s="400"/>
      <c r="BF25" s="944">
        <v>12</v>
      </c>
      <c r="BG25" s="400"/>
      <c r="BH25" s="400"/>
      <c r="BI25" s="400"/>
      <c r="BJ25" s="400"/>
      <c r="BK25" s="400"/>
      <c r="BL25" s="400"/>
      <c r="BM25" s="400"/>
      <c r="BN25" s="400"/>
      <c r="BO25" s="400"/>
      <c r="BP25" s="400"/>
      <c r="BQ25" s="400"/>
      <c r="BR25" s="400"/>
      <c r="BS25" s="400"/>
      <c r="BT25" s="400"/>
      <c r="BU25" s="400"/>
      <c r="BV25" s="400"/>
      <c r="BW25" s="400"/>
      <c r="BX25" s="400"/>
      <c r="BY25" s="400"/>
      <c r="BZ25" s="400"/>
      <c r="CA25" s="400"/>
      <c r="CB25" s="400"/>
      <c r="CC25" s="400"/>
      <c r="CD25" s="400"/>
      <c r="CE25" s="400"/>
      <c r="CF25" s="400"/>
      <c r="CG25" s="400"/>
      <c r="CH25" s="400"/>
      <c r="CI25" s="400"/>
      <c r="CJ25" s="400"/>
      <c r="CK25" s="400"/>
      <c r="CL25" s="400"/>
      <c r="CM25" s="400"/>
      <c r="CN25" s="400"/>
      <c r="CO25" s="400"/>
      <c r="CP25" s="400"/>
      <c r="CQ25" s="400"/>
      <c r="CR25" s="400"/>
      <c r="CS25" s="400"/>
      <c r="CT25" s="400"/>
      <c r="CU25" s="400"/>
      <c r="CV25" s="400"/>
      <c r="CW25" s="400"/>
      <c r="CX25" s="400"/>
      <c r="CY25" s="400"/>
      <c r="CZ25" s="400"/>
      <c r="DA25" s="400"/>
      <c r="DB25" s="400"/>
      <c r="DC25" s="400"/>
      <c r="DD25" s="400"/>
      <c r="DE25" s="400"/>
      <c r="DF25" s="400"/>
      <c r="DG25" s="400"/>
      <c r="DH25" s="400"/>
      <c r="DI25" s="400"/>
      <c r="DJ25" s="400"/>
      <c r="DK25" s="400"/>
      <c r="DL25" s="400"/>
      <c r="DM25" s="400"/>
      <c r="DN25" s="400"/>
      <c r="DO25" s="400"/>
      <c r="DP25" s="400"/>
      <c r="DQ25" s="400"/>
      <c r="DR25" s="400"/>
      <c r="DS25" s="400"/>
      <c r="DT25" s="400"/>
      <c r="DU25" s="400"/>
      <c r="DV25" s="400"/>
      <c r="DW25" s="400"/>
      <c r="DX25" s="400"/>
      <c r="DY25" s="400"/>
      <c r="DZ25" s="400"/>
      <c r="EA25" s="400"/>
      <c r="EB25" s="400"/>
      <c r="EC25" s="400"/>
      <c r="ED25" s="400"/>
      <c r="EE25" s="400"/>
      <c r="EF25" s="400"/>
      <c r="EG25" s="400"/>
      <c r="EH25" s="400"/>
      <c r="EI25" s="400"/>
      <c r="EJ25" s="400"/>
      <c r="EK25" s="400"/>
      <c r="EL25" s="400"/>
      <c r="EM25" s="400"/>
      <c r="EN25" s="400"/>
      <c r="EO25" s="400"/>
      <c r="EP25" s="400"/>
      <c r="EQ25" s="400"/>
      <c r="ER25" s="400"/>
      <c r="ES25" s="400"/>
      <c r="ET25" s="400"/>
      <c r="EU25" s="400"/>
      <c r="EV25" s="400"/>
      <c r="EW25" s="400"/>
      <c r="EX25" s="400"/>
      <c r="EY25" s="400"/>
      <c r="EZ25" s="400"/>
      <c r="FA25" s="400"/>
      <c r="FB25" s="400"/>
      <c r="FC25" s="400"/>
      <c r="FD25" s="400"/>
      <c r="FE25" s="400"/>
      <c r="FF25" s="400"/>
      <c r="FG25" s="400"/>
      <c r="FH25" s="400"/>
      <c r="FI25" s="400"/>
      <c r="FJ25" s="400"/>
      <c r="FK25" s="400"/>
      <c r="FL25" s="400"/>
      <c r="FM25" s="400"/>
      <c r="FN25" s="400"/>
      <c r="FO25" s="400"/>
      <c r="FP25" s="400"/>
      <c r="FQ25" s="400"/>
      <c r="FR25" s="400"/>
      <c r="FS25" s="400"/>
      <c r="FT25" s="400"/>
      <c r="FU25" s="400"/>
      <c r="FV25" s="400"/>
      <c r="FW25" s="400"/>
      <c r="FX25" s="400"/>
      <c r="FY25" s="400"/>
      <c r="FZ25" s="400"/>
      <c r="GA25" s="400"/>
      <c r="GB25" s="400"/>
      <c r="GC25" s="400"/>
      <c r="GD25" s="400"/>
      <c r="GE25" s="400"/>
      <c r="GF25" s="400"/>
      <c r="GG25" s="400"/>
      <c r="GH25" s="400"/>
      <c r="GI25" s="400"/>
      <c r="GJ25" s="400"/>
      <c r="GK25" s="400"/>
      <c r="GL25" s="400"/>
      <c r="GM25" s="400"/>
      <c r="GN25" s="400"/>
      <c r="GO25" s="400"/>
      <c r="GP25" s="400"/>
      <c r="GQ25" s="400"/>
      <c r="GR25" s="400"/>
      <c r="GS25" s="400"/>
      <c r="GT25" s="400"/>
      <c r="GU25" s="400"/>
      <c r="GV25" s="400"/>
      <c r="GW25" s="400"/>
      <c r="GX25" s="400"/>
      <c r="GY25" s="400"/>
      <c r="GZ25" s="400"/>
      <c r="HA25" s="400"/>
      <c r="HB25" s="400"/>
      <c r="HC25" s="400"/>
      <c r="HD25" s="400"/>
      <c r="HE25" s="400"/>
      <c r="HF25" s="400"/>
      <c r="HG25" s="400"/>
      <c r="HH25" s="400"/>
      <c r="HI25" s="400"/>
      <c r="HJ25" s="400"/>
      <c r="HK25" s="400"/>
      <c r="HL25" s="400"/>
      <c r="HM25" s="400"/>
      <c r="HN25" s="400"/>
      <c r="HO25" s="400"/>
      <c r="HP25" s="400"/>
      <c r="HQ25" s="400"/>
      <c r="HR25" s="400"/>
      <c r="HS25" s="400"/>
      <c r="HT25" s="400"/>
      <c r="HU25" s="400"/>
      <c r="HV25" s="400"/>
      <c r="HW25" s="400"/>
      <c r="HX25" s="400"/>
      <c r="HY25" s="400"/>
      <c r="HZ25" s="400"/>
      <c r="IA25" s="400"/>
      <c r="IB25" s="400"/>
      <c r="IC25" s="400"/>
      <c r="ID25" s="400"/>
      <c r="IE25" s="400"/>
      <c r="IF25" s="400"/>
      <c r="IG25" s="400"/>
      <c r="IH25" s="400"/>
      <c r="II25" s="400"/>
      <c r="IJ25" s="400"/>
      <c r="IK25" s="400"/>
      <c r="IL25" s="400"/>
      <c r="IM25" s="400"/>
      <c r="IN25" s="400"/>
      <c r="IO25" s="400"/>
      <c r="IP25" s="400"/>
      <c r="IQ25" s="400"/>
      <c r="IR25" s="400"/>
      <c r="IS25" s="400"/>
    </row>
    <row r="26" spans="1:253" ht="16.5">
      <c r="A26" s="404">
        <v>1300</v>
      </c>
      <c r="B26" s="405"/>
      <c r="C26" s="408">
        <f>IF((U7)&lt;=$U$2,$M$2,$M$2+MROUND(ROUNDDOWN((U7-$U$2)*$F$2,-1),50))</f>
        <v>1300</v>
      </c>
      <c r="D26" s="409"/>
      <c r="E26" s="408">
        <f>IF((U7)&lt;=$U$2,$M$2,$M$2+MROUND(ROUNDDOWN((U7-$U$2)*$F$2,-1),50))</f>
        <v>1300</v>
      </c>
      <c r="F26" s="409"/>
      <c r="G26" s="408">
        <f>IF((U11)&lt;=$U$2,$M$2,$M$2+MROUND(ROUNDDOWN((U11-$U$2)*$F$2,-1),50))</f>
        <v>1300</v>
      </c>
      <c r="H26" s="409"/>
      <c r="I26" s="408">
        <f>IF((U13)&lt;=$U$2,$M$2,$M$2+MROUND(ROUNDDOWN((U13-$U$2)*$F$2,-1),50))</f>
        <v>1300</v>
      </c>
      <c r="J26" s="409"/>
      <c r="K26" s="408">
        <f>IF((U15)&lt;=$U$2,$M$2,$M$2+MROUND(ROUNDDOWN((U15-$U$2)*$F$2,-1),50))</f>
        <v>1300</v>
      </c>
      <c r="L26" s="409"/>
      <c r="M26" s="408">
        <f>IF((U17)&lt;=$U$2,$M$2,$M$2+MROUND(ROUNDDOWN((U17-$U$2)*$F$2,-1),50))</f>
        <v>1300</v>
      </c>
      <c r="N26" s="409"/>
      <c r="O26" s="408">
        <f>IF((U19)&lt;=$U$2,$M$2,$M$2+MROUND(ROUNDDOWN((U19-$U$2)*$F$2,-1),50))</f>
        <v>1300</v>
      </c>
      <c r="P26" s="409"/>
      <c r="Q26" s="412">
        <f>IF((U21)&lt;=$U$2,$M$2,$M$2+MROUND(ROUNDDOWN((U21-$U$2)*$F$2,-1),50))</f>
        <v>1300</v>
      </c>
      <c r="R26" s="413"/>
      <c r="S26" s="412">
        <f>IF((U23)&lt;=$U$2,$M$2,$M$2+MROUND(ROUNDDOWN((U23-$U$2)*$F$2,-1),50))</f>
        <v>1300</v>
      </c>
      <c r="T26" s="413"/>
      <c r="U26" s="905"/>
      <c r="V26" s="906"/>
      <c r="W26" s="924"/>
      <c r="X26" s="932"/>
      <c r="Y26" s="938"/>
      <c r="Z26" s="941"/>
      <c r="AA26" s="938"/>
      <c r="AB26" s="941"/>
      <c r="AC26" s="938"/>
      <c r="AD26" s="941"/>
      <c r="AE26" s="938"/>
      <c r="AF26" s="941"/>
      <c r="AG26" s="938"/>
      <c r="AH26" s="941"/>
      <c r="AI26" s="938"/>
      <c r="AJ26" s="939"/>
      <c r="AK26" s="930"/>
      <c r="AL26" s="930"/>
      <c r="AM26" s="921"/>
      <c r="AN26" s="921"/>
      <c r="AO26" s="921"/>
      <c r="AP26" s="921"/>
      <c r="AQ26" s="921"/>
      <c r="AR26" s="921"/>
      <c r="AS26" s="927"/>
      <c r="AT26" s="928"/>
      <c r="AU26" s="927"/>
      <c r="AV26" s="928"/>
      <c r="AW26" s="927"/>
      <c r="AX26" s="930"/>
      <c r="AY26" s="921"/>
      <c r="AZ26" s="921"/>
      <c r="BA26" s="921"/>
      <c r="BB26" s="921"/>
      <c r="BC26" s="921"/>
      <c r="BD26" s="922"/>
      <c r="BE26" s="400"/>
      <c r="BF26" s="944"/>
      <c r="BG26" s="400"/>
      <c r="BH26" s="400"/>
      <c r="BI26" s="400"/>
      <c r="BJ26" s="400"/>
      <c r="BK26" s="400"/>
      <c r="BL26" s="400"/>
      <c r="BM26" s="400"/>
      <c r="BN26" s="400"/>
      <c r="BO26" s="400"/>
      <c r="BP26" s="400"/>
      <c r="BQ26" s="400"/>
      <c r="BR26" s="400"/>
      <c r="BS26" s="400"/>
      <c r="BT26" s="400"/>
      <c r="BU26" s="400"/>
      <c r="BV26" s="400"/>
      <c r="BW26" s="400"/>
      <c r="BX26" s="400"/>
      <c r="BY26" s="400"/>
      <c r="BZ26" s="400"/>
      <c r="CA26" s="400"/>
      <c r="CB26" s="400"/>
      <c r="CC26" s="400"/>
      <c r="CD26" s="400"/>
      <c r="CE26" s="400"/>
      <c r="CF26" s="400"/>
      <c r="CG26" s="400"/>
      <c r="CH26" s="400"/>
      <c r="CI26" s="400"/>
      <c r="CJ26" s="400"/>
      <c r="CK26" s="400"/>
      <c r="CL26" s="400"/>
      <c r="CM26" s="400"/>
      <c r="CN26" s="400"/>
      <c r="CO26" s="400"/>
      <c r="CP26" s="400"/>
      <c r="CQ26" s="400"/>
      <c r="CR26" s="400"/>
      <c r="CS26" s="400"/>
      <c r="CT26" s="400"/>
      <c r="CU26" s="400"/>
      <c r="CV26" s="400"/>
      <c r="CW26" s="400"/>
      <c r="CX26" s="400"/>
      <c r="CY26" s="400"/>
      <c r="CZ26" s="400"/>
      <c r="DA26" s="400"/>
      <c r="DB26" s="400"/>
      <c r="DC26" s="400"/>
      <c r="DD26" s="400"/>
      <c r="DE26" s="400"/>
      <c r="DF26" s="400"/>
      <c r="DG26" s="400"/>
      <c r="DH26" s="400"/>
      <c r="DI26" s="400"/>
      <c r="DJ26" s="400"/>
      <c r="DK26" s="400"/>
      <c r="DL26" s="400"/>
      <c r="DM26" s="400"/>
      <c r="DN26" s="400"/>
      <c r="DO26" s="400"/>
      <c r="DP26" s="400"/>
      <c r="DQ26" s="400"/>
      <c r="DR26" s="400"/>
      <c r="DS26" s="400"/>
      <c r="DT26" s="400"/>
      <c r="DU26" s="400"/>
      <c r="DV26" s="400"/>
      <c r="DW26" s="400"/>
      <c r="DX26" s="400"/>
      <c r="DY26" s="400"/>
      <c r="DZ26" s="400"/>
      <c r="EA26" s="400"/>
      <c r="EB26" s="400"/>
      <c r="EC26" s="400"/>
      <c r="ED26" s="400"/>
      <c r="EE26" s="400"/>
      <c r="EF26" s="400"/>
      <c r="EG26" s="400"/>
      <c r="EH26" s="400"/>
      <c r="EI26" s="400"/>
      <c r="EJ26" s="400"/>
      <c r="EK26" s="400"/>
      <c r="EL26" s="400"/>
      <c r="EM26" s="400"/>
      <c r="EN26" s="400"/>
      <c r="EO26" s="400"/>
      <c r="EP26" s="400"/>
      <c r="EQ26" s="400"/>
      <c r="ER26" s="400"/>
      <c r="ES26" s="400"/>
      <c r="ET26" s="400"/>
      <c r="EU26" s="400"/>
      <c r="EV26" s="400"/>
      <c r="EW26" s="400"/>
      <c r="EX26" s="400"/>
      <c r="EY26" s="400"/>
      <c r="EZ26" s="400"/>
      <c r="FA26" s="400"/>
      <c r="FB26" s="400"/>
      <c r="FC26" s="400"/>
      <c r="FD26" s="400"/>
      <c r="FE26" s="400"/>
      <c r="FF26" s="400"/>
      <c r="FG26" s="400"/>
      <c r="FH26" s="400"/>
      <c r="FI26" s="400"/>
      <c r="FJ26" s="400"/>
      <c r="FK26" s="400"/>
      <c r="FL26" s="400"/>
      <c r="FM26" s="400"/>
      <c r="FN26" s="400"/>
      <c r="FO26" s="400"/>
      <c r="FP26" s="400"/>
      <c r="FQ26" s="400"/>
      <c r="FR26" s="400"/>
      <c r="FS26" s="400"/>
      <c r="FT26" s="400"/>
      <c r="FU26" s="400"/>
      <c r="FV26" s="400"/>
      <c r="FW26" s="400"/>
      <c r="FX26" s="400"/>
      <c r="FY26" s="400"/>
      <c r="FZ26" s="400"/>
      <c r="GA26" s="400"/>
      <c r="GB26" s="400"/>
      <c r="GC26" s="400"/>
      <c r="GD26" s="400"/>
      <c r="GE26" s="400"/>
      <c r="GF26" s="400"/>
      <c r="GG26" s="400"/>
      <c r="GH26" s="400"/>
      <c r="GI26" s="400"/>
      <c r="GJ26" s="400"/>
      <c r="GK26" s="400"/>
      <c r="GL26" s="400"/>
      <c r="GM26" s="400"/>
      <c r="GN26" s="400"/>
      <c r="GO26" s="400"/>
      <c r="GP26" s="400"/>
      <c r="GQ26" s="400"/>
      <c r="GR26" s="400"/>
      <c r="GS26" s="400"/>
      <c r="GT26" s="400"/>
      <c r="GU26" s="400"/>
      <c r="GV26" s="400"/>
      <c r="GW26" s="400"/>
      <c r="GX26" s="400"/>
      <c r="GY26" s="400"/>
      <c r="GZ26" s="400"/>
      <c r="HA26" s="400"/>
      <c r="HB26" s="400"/>
      <c r="HC26" s="400"/>
      <c r="HD26" s="400"/>
      <c r="HE26" s="400"/>
      <c r="HF26" s="400"/>
      <c r="HG26" s="400"/>
      <c r="HH26" s="400"/>
      <c r="HI26" s="400"/>
      <c r="HJ26" s="400"/>
      <c r="HK26" s="400"/>
      <c r="HL26" s="400"/>
      <c r="HM26" s="400"/>
      <c r="HN26" s="400"/>
      <c r="HO26" s="400"/>
      <c r="HP26" s="400"/>
      <c r="HQ26" s="400"/>
      <c r="HR26" s="400"/>
      <c r="HS26" s="400"/>
      <c r="HT26" s="400"/>
      <c r="HU26" s="400"/>
      <c r="HV26" s="400"/>
      <c r="HW26" s="400"/>
      <c r="HX26" s="400"/>
      <c r="HY26" s="400"/>
      <c r="HZ26" s="400"/>
      <c r="IA26" s="400"/>
      <c r="IB26" s="400"/>
      <c r="IC26" s="400"/>
      <c r="ID26" s="400"/>
      <c r="IE26" s="400"/>
      <c r="IF26" s="400"/>
      <c r="IG26" s="400"/>
      <c r="IH26" s="400"/>
      <c r="II26" s="400"/>
      <c r="IJ26" s="400"/>
      <c r="IK26" s="400"/>
      <c r="IL26" s="400"/>
      <c r="IM26" s="400"/>
      <c r="IN26" s="400"/>
      <c r="IO26" s="400"/>
      <c r="IP26" s="400"/>
      <c r="IQ26" s="400"/>
      <c r="IR26" s="400"/>
      <c r="IS26" s="400"/>
    </row>
    <row r="27" spans="1:253" ht="16.5">
      <c r="A27" s="402"/>
      <c r="B27" s="403">
        <f>MROUND(ROUNDDOWN(A28*0.8,-1),50)</f>
        <v>1050</v>
      </c>
      <c r="C27" s="406"/>
      <c r="D27" s="407">
        <f>MROUND(ROUNDDOWN(C28*0.8,-1),50)</f>
        <v>1100</v>
      </c>
      <c r="E27" s="406"/>
      <c r="F27" s="407">
        <f>MROUND(ROUNDDOWN(E28*0.8,-1),50)</f>
        <v>1050</v>
      </c>
      <c r="G27" s="406"/>
      <c r="H27" s="407">
        <f>MROUND(ROUNDDOWN(G28*0.8,-1),50)</f>
        <v>1050</v>
      </c>
      <c r="I27" s="406"/>
      <c r="J27" s="407">
        <f>MROUND(ROUNDDOWN(I28*0.8,-1),50)</f>
        <v>1050</v>
      </c>
      <c r="K27" s="406"/>
      <c r="L27" s="407">
        <f>MROUND(ROUNDDOWN(K28*0.8,-1),50)</f>
        <v>1050</v>
      </c>
      <c r="M27" s="406"/>
      <c r="N27" s="407">
        <f>MROUND(ROUNDDOWN(M28*0.8,-1),50)</f>
        <v>1050</v>
      </c>
      <c r="O27" s="406"/>
      <c r="P27" s="407">
        <f>MROUND(ROUNDDOWN(O28*0.8,-1),50)</f>
        <v>1050</v>
      </c>
      <c r="Q27" s="410"/>
      <c r="R27" s="411">
        <f>MROUND(ROUNDDOWN(Q28*0.8,-1),50)</f>
        <v>1050</v>
      </c>
      <c r="S27" s="410"/>
      <c r="T27" s="411">
        <f>MROUND(ROUNDDOWN(S28*0.8,-1),50)</f>
        <v>1050</v>
      </c>
      <c r="U27" s="406"/>
      <c r="V27" s="407">
        <f>MROUND(ROUNDDOWN(U28*0.8,-1),50)</f>
        <v>1050</v>
      </c>
      <c r="W27" s="931" t="s">
        <v>308</v>
      </c>
      <c r="X27" s="904"/>
      <c r="Y27" s="924">
        <v>5.5</v>
      </c>
      <c r="Z27" s="924"/>
      <c r="AA27" s="936">
        <f>Y27+$AA$29</f>
        <v>6.6</v>
      </c>
      <c r="AB27" s="940"/>
      <c r="AC27" s="936">
        <f>AA27+$AC$31</f>
        <v>7.5</v>
      </c>
      <c r="AD27" s="940"/>
      <c r="AE27" s="936">
        <f>AC27+$AE$33</f>
        <v>8.9</v>
      </c>
      <c r="AF27" s="940"/>
      <c r="AG27" s="936">
        <f>AE27+$AG$35</f>
        <v>9.9</v>
      </c>
      <c r="AH27" s="940"/>
      <c r="AI27" s="936">
        <f>AG27+$AI$37</f>
        <v>10.5</v>
      </c>
      <c r="AJ27" s="937"/>
      <c r="AK27" s="929">
        <f>AI27+$AK$39</f>
        <v>10.5</v>
      </c>
      <c r="AL27" s="929"/>
      <c r="AM27" s="921">
        <f>AK27+$AM$41</f>
        <v>10.5</v>
      </c>
      <c r="AN27" s="921"/>
      <c r="AO27" s="921">
        <f>AM27+$AO$43</f>
        <v>10.5</v>
      </c>
      <c r="AP27" s="921"/>
      <c r="AQ27" s="921">
        <f>AO27+$AQ$45</f>
        <v>10.5</v>
      </c>
      <c r="AR27" s="921"/>
      <c r="AS27" s="925">
        <f>AQ27+$AS$47</f>
        <v>10.5</v>
      </c>
      <c r="AT27" s="926"/>
      <c r="AU27" s="925">
        <f>AS27+$AU$49</f>
        <v>10.5</v>
      </c>
      <c r="AV27" s="926"/>
      <c r="AW27" s="925">
        <f>AU27+$AW$51</f>
        <v>10.5</v>
      </c>
      <c r="AX27" s="929"/>
      <c r="AY27" s="921">
        <f>AW27+$AY$53</f>
        <v>10.5</v>
      </c>
      <c r="AZ27" s="921"/>
      <c r="BA27" s="921">
        <f>AY27+$BA$55</f>
        <v>10.5</v>
      </c>
      <c r="BB27" s="921"/>
      <c r="BC27" s="921">
        <f>BA27+$BC$57</f>
        <v>10.5</v>
      </c>
      <c r="BD27" s="922"/>
      <c r="BE27" s="400"/>
      <c r="BF27" s="944">
        <v>13</v>
      </c>
      <c r="BG27" s="400"/>
      <c r="BH27" s="400"/>
      <c r="BI27" s="400"/>
      <c r="BJ27" s="400"/>
      <c r="BK27" s="400"/>
      <c r="BL27" s="400"/>
      <c r="BM27" s="400"/>
      <c r="BN27" s="400"/>
      <c r="BO27" s="400"/>
      <c r="BP27" s="400"/>
      <c r="BQ27" s="400"/>
      <c r="BR27" s="400"/>
      <c r="BS27" s="400"/>
      <c r="BT27" s="400"/>
      <c r="BU27" s="400"/>
      <c r="BV27" s="400"/>
      <c r="BW27" s="400"/>
      <c r="BX27" s="400"/>
      <c r="BY27" s="400"/>
      <c r="BZ27" s="400"/>
      <c r="CA27" s="400"/>
      <c r="CB27" s="400"/>
      <c r="CC27" s="400"/>
      <c r="CD27" s="400"/>
      <c r="CE27" s="400"/>
      <c r="CF27" s="400"/>
      <c r="CG27" s="400"/>
      <c r="CH27" s="400"/>
      <c r="CI27" s="400"/>
      <c r="CJ27" s="400"/>
      <c r="CK27" s="400"/>
      <c r="CL27" s="400"/>
      <c r="CM27" s="400"/>
      <c r="CN27" s="400"/>
      <c r="CO27" s="400"/>
      <c r="CP27" s="400"/>
      <c r="CQ27" s="400"/>
      <c r="CR27" s="400"/>
      <c r="CS27" s="400"/>
      <c r="CT27" s="400"/>
      <c r="CU27" s="400"/>
      <c r="CV27" s="400"/>
      <c r="CW27" s="400"/>
      <c r="CX27" s="400"/>
      <c r="CY27" s="400"/>
      <c r="CZ27" s="400"/>
      <c r="DA27" s="400"/>
      <c r="DB27" s="400"/>
      <c r="DC27" s="400"/>
      <c r="DD27" s="400"/>
      <c r="DE27" s="400"/>
      <c r="DF27" s="400"/>
      <c r="DG27" s="400"/>
      <c r="DH27" s="400"/>
      <c r="DI27" s="400"/>
      <c r="DJ27" s="400"/>
      <c r="DK27" s="400"/>
      <c r="DL27" s="400"/>
      <c r="DM27" s="400"/>
      <c r="DN27" s="400"/>
      <c r="DO27" s="400"/>
      <c r="DP27" s="400"/>
      <c r="DQ27" s="400"/>
      <c r="DR27" s="400"/>
      <c r="DS27" s="400"/>
      <c r="DT27" s="400"/>
      <c r="DU27" s="400"/>
      <c r="DV27" s="400"/>
      <c r="DW27" s="400"/>
      <c r="DX27" s="400"/>
      <c r="DY27" s="400"/>
      <c r="DZ27" s="400"/>
      <c r="EA27" s="400"/>
      <c r="EB27" s="400"/>
      <c r="EC27" s="400"/>
      <c r="ED27" s="400"/>
      <c r="EE27" s="400"/>
      <c r="EF27" s="400"/>
      <c r="EG27" s="400"/>
      <c r="EH27" s="400"/>
      <c r="EI27" s="400"/>
      <c r="EJ27" s="400"/>
      <c r="EK27" s="400"/>
      <c r="EL27" s="400"/>
      <c r="EM27" s="400"/>
      <c r="EN27" s="400"/>
      <c r="EO27" s="400"/>
      <c r="EP27" s="400"/>
      <c r="EQ27" s="400"/>
      <c r="ER27" s="400"/>
      <c r="ES27" s="400"/>
      <c r="ET27" s="400"/>
      <c r="EU27" s="400"/>
      <c r="EV27" s="400"/>
      <c r="EW27" s="400"/>
      <c r="EX27" s="400"/>
      <c r="EY27" s="400"/>
      <c r="EZ27" s="400"/>
      <c r="FA27" s="400"/>
      <c r="FB27" s="400"/>
      <c r="FC27" s="400"/>
      <c r="FD27" s="400"/>
      <c r="FE27" s="400"/>
      <c r="FF27" s="400"/>
      <c r="FG27" s="400"/>
      <c r="FH27" s="400"/>
      <c r="FI27" s="400"/>
      <c r="FJ27" s="400"/>
      <c r="FK27" s="400"/>
      <c r="FL27" s="400"/>
      <c r="FM27" s="400"/>
      <c r="FN27" s="400"/>
      <c r="FO27" s="400"/>
      <c r="FP27" s="400"/>
      <c r="FQ27" s="400"/>
      <c r="FR27" s="400"/>
      <c r="FS27" s="400"/>
      <c r="FT27" s="400"/>
      <c r="FU27" s="400"/>
      <c r="FV27" s="400"/>
      <c r="FW27" s="400"/>
      <c r="FX27" s="400"/>
      <c r="FY27" s="400"/>
      <c r="FZ27" s="400"/>
      <c r="GA27" s="400"/>
      <c r="GB27" s="400"/>
      <c r="GC27" s="400"/>
      <c r="GD27" s="400"/>
      <c r="GE27" s="400"/>
      <c r="GF27" s="400"/>
      <c r="GG27" s="400"/>
      <c r="GH27" s="400"/>
      <c r="GI27" s="400"/>
      <c r="GJ27" s="400"/>
      <c r="GK27" s="400"/>
      <c r="GL27" s="400"/>
      <c r="GM27" s="400"/>
      <c r="GN27" s="400"/>
      <c r="GO27" s="400"/>
      <c r="GP27" s="400"/>
      <c r="GQ27" s="400"/>
      <c r="GR27" s="400"/>
      <c r="GS27" s="400"/>
      <c r="GT27" s="400"/>
      <c r="GU27" s="400"/>
      <c r="GV27" s="400"/>
      <c r="GW27" s="400"/>
      <c r="GX27" s="400"/>
      <c r="GY27" s="400"/>
      <c r="GZ27" s="400"/>
      <c r="HA27" s="400"/>
      <c r="HB27" s="400"/>
      <c r="HC27" s="400"/>
      <c r="HD27" s="400"/>
      <c r="HE27" s="400"/>
      <c r="HF27" s="400"/>
      <c r="HG27" s="400"/>
      <c r="HH27" s="400"/>
      <c r="HI27" s="400"/>
      <c r="HJ27" s="400"/>
      <c r="HK27" s="400"/>
      <c r="HL27" s="400"/>
      <c r="HM27" s="400"/>
      <c r="HN27" s="400"/>
      <c r="HO27" s="400"/>
      <c r="HP27" s="400"/>
      <c r="HQ27" s="400"/>
      <c r="HR27" s="400"/>
      <c r="HS27" s="400"/>
      <c r="HT27" s="400"/>
      <c r="HU27" s="400"/>
      <c r="HV27" s="400"/>
      <c r="HW27" s="400"/>
      <c r="HX27" s="400"/>
      <c r="HY27" s="400"/>
      <c r="HZ27" s="400"/>
      <c r="IA27" s="400"/>
      <c r="IB27" s="400"/>
      <c r="IC27" s="400"/>
      <c r="ID27" s="400"/>
      <c r="IE27" s="400"/>
      <c r="IF27" s="400"/>
      <c r="IG27" s="400"/>
      <c r="IH27" s="400"/>
      <c r="II27" s="400"/>
      <c r="IJ27" s="400"/>
      <c r="IK27" s="400"/>
      <c r="IL27" s="400"/>
      <c r="IM27" s="400"/>
      <c r="IN27" s="400"/>
      <c r="IO27" s="400"/>
      <c r="IP27" s="400"/>
      <c r="IQ27" s="400"/>
      <c r="IR27" s="400"/>
      <c r="IS27" s="400"/>
    </row>
    <row r="28" spans="1:253" ht="17.25" thickBot="1">
      <c r="A28" s="404">
        <v>1300</v>
      </c>
      <c r="B28" s="414"/>
      <c r="C28" s="415">
        <f>IF((W7)&lt;=$U$2,$M$2,$M$2+MROUND(ROUNDDOWN((W7-$U$2)*$F$2,-1),50))</f>
        <v>1400</v>
      </c>
      <c r="D28" s="416"/>
      <c r="E28" s="415">
        <f>IF((W9)&lt;=$U$2,$M$2,$M$2+MROUND(ROUNDDOWN((W9-$U$2)*$F$2,-1),50))</f>
        <v>1300</v>
      </c>
      <c r="F28" s="416"/>
      <c r="G28" s="415">
        <f>IF((W11)&lt;=$U$2,$M$2,$M$2+MROUND(ROUNDDOWN((W11-$U$2)*$F$2,-1),50))</f>
        <v>1300</v>
      </c>
      <c r="H28" s="416"/>
      <c r="I28" s="415">
        <f>IF((W13)&lt;=$U$2,$M$2,$M$2+MROUND(ROUNDDOWN((W13-$U$2)*$F$2,-1),50))</f>
        <v>1300</v>
      </c>
      <c r="J28" s="416"/>
      <c r="K28" s="415">
        <f>IF((W15)&lt;=$U$2,$M$2,$M$2+MROUND(ROUNDDOWN((W15-$U$2)*$F$2,-1),50))</f>
        <v>1300</v>
      </c>
      <c r="L28" s="416"/>
      <c r="M28" s="415">
        <f>IF((W17)&lt;=$U$2,$M$2,$M$2+MROUND(ROUNDDOWN((W17-$U$2)*$F$2,-1),50))</f>
        <v>1300</v>
      </c>
      <c r="N28" s="416"/>
      <c r="O28" s="415">
        <f>IF((W19)&lt;=$U$2,$M$2,$M$2+MROUND(ROUNDDOWN((W19-$U$2)*$F$2,-1),50))</f>
        <v>1300</v>
      </c>
      <c r="P28" s="416"/>
      <c r="Q28" s="417">
        <f>IF((W21)&lt;=$U$2,$M$2,$M$2+MROUND(ROUNDDOWN((W21-$U$2)*$F$2,-1),50))</f>
        <v>1300</v>
      </c>
      <c r="R28" s="418"/>
      <c r="S28" s="417">
        <f>IF((W23)&lt;=$U$2,$M$2,$M$2+MROUND(ROUNDDOWN((W23-$U$2)*$F$2,-1),50))</f>
        <v>1300</v>
      </c>
      <c r="T28" s="418"/>
      <c r="U28" s="415">
        <f>IF((W25)&lt;=$U$2,$M$2,$M$2+MROUND(ROUNDDOWN((W25-$U$2)*$F$2,-1),50))</f>
        <v>1300</v>
      </c>
      <c r="V28" s="416"/>
      <c r="W28" s="917"/>
      <c r="X28" s="951"/>
      <c r="Y28" s="952"/>
      <c r="Z28" s="952"/>
      <c r="AA28" s="942"/>
      <c r="AB28" s="953"/>
      <c r="AC28" s="942"/>
      <c r="AD28" s="953"/>
      <c r="AE28" s="942"/>
      <c r="AF28" s="953"/>
      <c r="AG28" s="942"/>
      <c r="AH28" s="953"/>
      <c r="AI28" s="942"/>
      <c r="AJ28" s="943"/>
      <c r="AK28" s="930"/>
      <c r="AL28" s="930"/>
      <c r="AM28" s="921"/>
      <c r="AN28" s="921"/>
      <c r="AO28" s="921"/>
      <c r="AP28" s="921"/>
      <c r="AQ28" s="921"/>
      <c r="AR28" s="921"/>
      <c r="AS28" s="927"/>
      <c r="AT28" s="928"/>
      <c r="AU28" s="927"/>
      <c r="AV28" s="928"/>
      <c r="AW28" s="927"/>
      <c r="AX28" s="930"/>
      <c r="AY28" s="921"/>
      <c r="AZ28" s="921"/>
      <c r="BA28" s="921"/>
      <c r="BB28" s="921"/>
      <c r="BC28" s="921"/>
      <c r="BD28" s="922"/>
      <c r="BE28" s="400"/>
      <c r="BF28" s="944"/>
      <c r="BG28" s="400"/>
      <c r="BH28" s="400"/>
      <c r="BI28" s="400"/>
      <c r="BJ28" s="400"/>
      <c r="BK28" s="400"/>
      <c r="BL28" s="400"/>
      <c r="BM28" s="400"/>
      <c r="BN28" s="400"/>
      <c r="BO28" s="400"/>
      <c r="BP28" s="400"/>
      <c r="BQ28" s="400"/>
      <c r="BR28" s="400"/>
      <c r="BS28" s="400"/>
      <c r="BT28" s="400"/>
      <c r="BU28" s="400"/>
      <c r="BV28" s="400"/>
      <c r="BW28" s="400"/>
      <c r="BX28" s="400"/>
      <c r="BY28" s="400"/>
      <c r="BZ28" s="400"/>
      <c r="CA28" s="400"/>
      <c r="CB28" s="400"/>
      <c r="CC28" s="400"/>
      <c r="CD28" s="400"/>
      <c r="CE28" s="400"/>
      <c r="CF28" s="400"/>
      <c r="CG28" s="400"/>
      <c r="CH28" s="400"/>
      <c r="CI28" s="400"/>
      <c r="CJ28" s="400"/>
      <c r="CK28" s="400"/>
      <c r="CL28" s="400"/>
      <c r="CM28" s="400"/>
      <c r="CN28" s="400"/>
      <c r="CO28" s="400"/>
      <c r="CP28" s="400"/>
      <c r="CQ28" s="400"/>
      <c r="CR28" s="400"/>
      <c r="CS28" s="400"/>
      <c r="CT28" s="400"/>
      <c r="CU28" s="400"/>
      <c r="CV28" s="400"/>
      <c r="CW28" s="400"/>
      <c r="CX28" s="400"/>
      <c r="CY28" s="400"/>
      <c r="CZ28" s="400"/>
      <c r="DA28" s="400"/>
      <c r="DB28" s="400"/>
      <c r="DC28" s="400"/>
      <c r="DD28" s="400"/>
      <c r="DE28" s="400"/>
      <c r="DF28" s="400"/>
      <c r="DG28" s="400"/>
      <c r="DH28" s="400"/>
      <c r="DI28" s="400"/>
      <c r="DJ28" s="400"/>
      <c r="DK28" s="400"/>
      <c r="DL28" s="400"/>
      <c r="DM28" s="400"/>
      <c r="DN28" s="400"/>
      <c r="DO28" s="400"/>
      <c r="DP28" s="400"/>
      <c r="DQ28" s="400"/>
      <c r="DR28" s="400"/>
      <c r="DS28" s="400"/>
      <c r="DT28" s="400"/>
      <c r="DU28" s="400"/>
      <c r="DV28" s="400"/>
      <c r="DW28" s="400"/>
      <c r="DX28" s="400"/>
      <c r="DY28" s="400"/>
      <c r="DZ28" s="400"/>
      <c r="EA28" s="400"/>
      <c r="EB28" s="400"/>
      <c r="EC28" s="400"/>
      <c r="ED28" s="400"/>
      <c r="EE28" s="400"/>
      <c r="EF28" s="400"/>
      <c r="EG28" s="400"/>
      <c r="EH28" s="400"/>
      <c r="EI28" s="400"/>
      <c r="EJ28" s="400"/>
      <c r="EK28" s="400"/>
      <c r="EL28" s="400"/>
      <c r="EM28" s="400"/>
      <c r="EN28" s="400"/>
      <c r="EO28" s="400"/>
      <c r="EP28" s="400"/>
      <c r="EQ28" s="400"/>
      <c r="ER28" s="400"/>
      <c r="ES28" s="400"/>
      <c r="ET28" s="400"/>
      <c r="EU28" s="400"/>
      <c r="EV28" s="400"/>
      <c r="EW28" s="400"/>
      <c r="EX28" s="400"/>
      <c r="EY28" s="400"/>
      <c r="EZ28" s="400"/>
      <c r="FA28" s="400"/>
      <c r="FB28" s="400"/>
      <c r="FC28" s="400"/>
      <c r="FD28" s="400"/>
      <c r="FE28" s="400"/>
      <c r="FF28" s="400"/>
      <c r="FG28" s="400"/>
      <c r="FH28" s="400"/>
      <c r="FI28" s="400"/>
      <c r="FJ28" s="400"/>
      <c r="FK28" s="400"/>
      <c r="FL28" s="400"/>
      <c r="FM28" s="400"/>
      <c r="FN28" s="400"/>
      <c r="FO28" s="400"/>
      <c r="FP28" s="400"/>
      <c r="FQ28" s="400"/>
      <c r="FR28" s="400"/>
      <c r="FS28" s="400"/>
      <c r="FT28" s="400"/>
      <c r="FU28" s="400"/>
      <c r="FV28" s="400"/>
      <c r="FW28" s="400"/>
      <c r="FX28" s="400"/>
      <c r="FY28" s="400"/>
      <c r="FZ28" s="400"/>
      <c r="GA28" s="400"/>
      <c r="GB28" s="400"/>
      <c r="GC28" s="400"/>
      <c r="GD28" s="400"/>
      <c r="GE28" s="400"/>
      <c r="GF28" s="400"/>
      <c r="GG28" s="400"/>
      <c r="GH28" s="400"/>
      <c r="GI28" s="400"/>
      <c r="GJ28" s="400"/>
      <c r="GK28" s="400"/>
      <c r="GL28" s="400"/>
      <c r="GM28" s="400"/>
      <c r="GN28" s="400"/>
      <c r="GO28" s="400"/>
      <c r="GP28" s="400"/>
      <c r="GQ28" s="400"/>
      <c r="GR28" s="400"/>
      <c r="GS28" s="400"/>
      <c r="GT28" s="400"/>
      <c r="GU28" s="400"/>
      <c r="GV28" s="400"/>
      <c r="GW28" s="400"/>
      <c r="GX28" s="400"/>
      <c r="GY28" s="400"/>
      <c r="GZ28" s="400"/>
      <c r="HA28" s="400"/>
      <c r="HB28" s="400"/>
      <c r="HC28" s="400"/>
      <c r="HD28" s="400"/>
      <c r="HE28" s="400"/>
      <c r="HF28" s="400"/>
      <c r="HG28" s="400"/>
      <c r="HH28" s="400"/>
      <c r="HI28" s="400"/>
      <c r="HJ28" s="400"/>
      <c r="HK28" s="400"/>
      <c r="HL28" s="400"/>
      <c r="HM28" s="400"/>
      <c r="HN28" s="400"/>
      <c r="HO28" s="400"/>
      <c r="HP28" s="400"/>
      <c r="HQ28" s="400"/>
      <c r="HR28" s="400"/>
      <c r="HS28" s="400"/>
      <c r="HT28" s="400"/>
      <c r="HU28" s="400"/>
      <c r="HV28" s="400"/>
      <c r="HW28" s="400"/>
      <c r="HX28" s="400"/>
      <c r="HY28" s="400"/>
      <c r="HZ28" s="400"/>
      <c r="IA28" s="400"/>
      <c r="IB28" s="400"/>
      <c r="IC28" s="400"/>
      <c r="ID28" s="400"/>
      <c r="IE28" s="400"/>
      <c r="IF28" s="400"/>
      <c r="IG28" s="400"/>
      <c r="IH28" s="400"/>
      <c r="II28" s="400"/>
      <c r="IJ28" s="400"/>
      <c r="IK28" s="400"/>
      <c r="IL28" s="400"/>
      <c r="IM28" s="400"/>
      <c r="IN28" s="400"/>
      <c r="IO28" s="400"/>
      <c r="IP28" s="400"/>
      <c r="IQ28" s="400"/>
      <c r="IR28" s="400"/>
      <c r="IS28" s="400"/>
    </row>
    <row r="29" spans="1:253" ht="16.5">
      <c r="A29" s="419"/>
      <c r="B29" s="285">
        <f>MROUND(ROUNDDOWN(A30*0.8,-1),50)</f>
        <v>2450</v>
      </c>
      <c r="C29" s="420"/>
      <c r="D29" s="285">
        <f>MROUND(ROUNDDOWN(C30*0.8,-1),50)</f>
        <v>1650</v>
      </c>
      <c r="E29" s="421"/>
      <c r="F29" s="422">
        <f>MROUND(ROUNDDOWN(E30*0.8,-1),50)</f>
        <v>1550</v>
      </c>
      <c r="G29" s="421"/>
      <c r="H29" s="422">
        <f>MROUND(ROUNDDOWN(G30*0.8,-1),50)</f>
        <v>1450</v>
      </c>
      <c r="I29" s="421"/>
      <c r="J29" s="422">
        <f>MROUND(ROUNDDOWN(I30*0.8,-1),50)</f>
        <v>1350</v>
      </c>
      <c r="K29" s="421"/>
      <c r="L29" s="422">
        <f>MROUND(ROUNDDOWN(K30*0.8,-1),50)</f>
        <v>1300</v>
      </c>
      <c r="M29" s="421"/>
      <c r="N29" s="422">
        <f>MROUND(ROUNDDOWN(M30*0.8,-1),50)</f>
        <v>1250</v>
      </c>
      <c r="O29" s="421"/>
      <c r="P29" s="422">
        <f>MROUND(ROUNDDOWN(O30*0.8,-1),50)</f>
        <v>1150</v>
      </c>
      <c r="Q29" s="421"/>
      <c r="R29" s="422">
        <f>MROUND(ROUNDDOWN(Q30*0.8,-1),50)</f>
        <v>1100</v>
      </c>
      <c r="S29" s="421"/>
      <c r="T29" s="422">
        <f>MROUND(ROUNDDOWN(S30*0.8,-1),50)</f>
        <v>1050</v>
      </c>
      <c r="U29" s="423"/>
      <c r="V29" s="297">
        <f>MROUND(ROUNDDOWN(U30*0.8,-1),50)</f>
        <v>1050</v>
      </c>
      <c r="W29" s="423"/>
      <c r="X29" s="297">
        <f>MROUND(ROUNDDOWN(W30*0.8,-1),50)</f>
        <v>1050</v>
      </c>
      <c r="Y29" s="945" t="s">
        <v>309</v>
      </c>
      <c r="Z29" s="946"/>
      <c r="AA29" s="947">
        <v>1.1000000000000001</v>
      </c>
      <c r="AB29" s="947"/>
      <c r="AC29" s="948">
        <f>AA29+$AC$31</f>
        <v>2</v>
      </c>
      <c r="AD29" s="949"/>
      <c r="AE29" s="948">
        <f>AC29+$AE$33</f>
        <v>3.4</v>
      </c>
      <c r="AF29" s="949"/>
      <c r="AG29" s="948">
        <f>AE29+$AG$35</f>
        <v>4.4000000000000004</v>
      </c>
      <c r="AH29" s="949"/>
      <c r="AI29" s="948">
        <f>AG29+$AI$37</f>
        <v>5</v>
      </c>
      <c r="AJ29" s="950"/>
      <c r="AK29" s="929">
        <f>AI29+$AK$39</f>
        <v>5</v>
      </c>
      <c r="AL29" s="929"/>
      <c r="AM29" s="921">
        <f>AK29+$AM$41</f>
        <v>5</v>
      </c>
      <c r="AN29" s="921"/>
      <c r="AO29" s="921">
        <f>AM29+$AO$43</f>
        <v>5</v>
      </c>
      <c r="AP29" s="921"/>
      <c r="AQ29" s="921">
        <f>AO29+$AQ$45</f>
        <v>5</v>
      </c>
      <c r="AR29" s="921"/>
      <c r="AS29" s="925">
        <f>AQ29+$AS$47</f>
        <v>5</v>
      </c>
      <c r="AT29" s="926"/>
      <c r="AU29" s="925">
        <f>AS29+$AU$49</f>
        <v>5</v>
      </c>
      <c r="AV29" s="926"/>
      <c r="AW29" s="925">
        <f>AU29+$AW$51</f>
        <v>5</v>
      </c>
      <c r="AX29" s="929"/>
      <c r="AY29" s="921">
        <f>AW29+$AY$53</f>
        <v>5</v>
      </c>
      <c r="AZ29" s="921"/>
      <c r="BA29" s="921">
        <f>AY29+$BA$55</f>
        <v>5</v>
      </c>
      <c r="BB29" s="921"/>
      <c r="BC29" s="921">
        <f>BA29+$BC$57</f>
        <v>5</v>
      </c>
      <c r="BD29" s="922"/>
      <c r="BE29" s="400"/>
      <c r="BF29" s="944">
        <v>14</v>
      </c>
      <c r="BG29" s="400"/>
      <c r="BH29" s="400"/>
      <c r="BI29" s="400"/>
      <c r="BJ29" s="400"/>
      <c r="BK29" s="400"/>
      <c r="BL29" s="400"/>
      <c r="BM29" s="400"/>
      <c r="BN29" s="400"/>
      <c r="BO29" s="400"/>
      <c r="BP29" s="400"/>
      <c r="BQ29" s="400"/>
      <c r="BR29" s="400"/>
      <c r="BS29" s="400"/>
      <c r="BT29" s="400"/>
      <c r="BU29" s="400"/>
      <c r="BV29" s="400"/>
      <c r="BW29" s="400"/>
      <c r="BX29" s="400"/>
      <c r="BY29" s="400"/>
      <c r="BZ29" s="400"/>
      <c r="CA29" s="400"/>
      <c r="CB29" s="400"/>
      <c r="CC29" s="400"/>
      <c r="CD29" s="400"/>
      <c r="CE29" s="400"/>
      <c r="CF29" s="400"/>
      <c r="CG29" s="400"/>
      <c r="CH29" s="400"/>
      <c r="CI29" s="400"/>
      <c r="CJ29" s="400"/>
      <c r="CK29" s="400"/>
      <c r="CL29" s="400"/>
      <c r="CM29" s="400"/>
      <c r="CN29" s="400"/>
      <c r="CO29" s="400"/>
      <c r="CP29" s="400"/>
      <c r="CQ29" s="400"/>
      <c r="CR29" s="400"/>
      <c r="CS29" s="400"/>
      <c r="CT29" s="400"/>
      <c r="CU29" s="400"/>
      <c r="CV29" s="400"/>
      <c r="CW29" s="400"/>
      <c r="CX29" s="400"/>
      <c r="CY29" s="400"/>
      <c r="CZ29" s="400"/>
      <c r="DA29" s="400"/>
      <c r="DB29" s="400"/>
      <c r="DC29" s="400"/>
      <c r="DD29" s="400"/>
      <c r="DE29" s="400"/>
      <c r="DF29" s="400"/>
      <c r="DG29" s="400"/>
      <c r="DH29" s="400"/>
      <c r="DI29" s="400"/>
      <c r="DJ29" s="400"/>
      <c r="DK29" s="400"/>
      <c r="DL29" s="400"/>
      <c r="DM29" s="400"/>
      <c r="DN29" s="400"/>
      <c r="DO29" s="400"/>
      <c r="DP29" s="400"/>
      <c r="DQ29" s="400"/>
      <c r="DR29" s="400"/>
      <c r="DS29" s="400"/>
      <c r="DT29" s="400"/>
      <c r="DU29" s="400"/>
      <c r="DV29" s="400"/>
      <c r="DW29" s="400"/>
      <c r="DX29" s="400"/>
      <c r="DY29" s="400"/>
      <c r="DZ29" s="400"/>
      <c r="EA29" s="400"/>
      <c r="EB29" s="400"/>
      <c r="EC29" s="400"/>
      <c r="ED29" s="400"/>
      <c r="EE29" s="400"/>
      <c r="EF29" s="400"/>
      <c r="EG29" s="400"/>
      <c r="EH29" s="400"/>
      <c r="EI29" s="400"/>
      <c r="EJ29" s="400"/>
      <c r="EK29" s="400"/>
      <c r="EL29" s="400"/>
      <c r="EM29" s="400"/>
      <c r="EN29" s="400"/>
      <c r="EO29" s="400"/>
      <c r="EP29" s="400"/>
      <c r="EQ29" s="400"/>
      <c r="ER29" s="400"/>
      <c r="ES29" s="400"/>
      <c r="ET29" s="400"/>
      <c r="EU29" s="400"/>
      <c r="EV29" s="400"/>
      <c r="EW29" s="400"/>
      <c r="EX29" s="400"/>
      <c r="EY29" s="400"/>
      <c r="EZ29" s="400"/>
      <c r="FA29" s="400"/>
      <c r="FB29" s="400"/>
      <c r="FC29" s="400"/>
      <c r="FD29" s="400"/>
      <c r="FE29" s="400"/>
      <c r="FF29" s="400"/>
      <c r="FG29" s="400"/>
      <c r="FH29" s="400"/>
      <c r="FI29" s="400"/>
      <c r="FJ29" s="400"/>
      <c r="FK29" s="400"/>
      <c r="FL29" s="400"/>
      <c r="FM29" s="400"/>
      <c r="FN29" s="400"/>
      <c r="FO29" s="400"/>
      <c r="FP29" s="400"/>
      <c r="FQ29" s="400"/>
      <c r="FR29" s="400"/>
      <c r="FS29" s="400"/>
      <c r="FT29" s="400"/>
      <c r="FU29" s="400"/>
      <c r="FV29" s="400"/>
      <c r="FW29" s="400"/>
      <c r="FX29" s="400"/>
      <c r="FY29" s="400"/>
      <c r="FZ29" s="400"/>
      <c r="GA29" s="400"/>
      <c r="GB29" s="400"/>
      <c r="GC29" s="400"/>
      <c r="GD29" s="400"/>
      <c r="GE29" s="400"/>
      <c r="GF29" s="400"/>
      <c r="GG29" s="400"/>
      <c r="GH29" s="400"/>
      <c r="GI29" s="400"/>
      <c r="GJ29" s="400"/>
      <c r="GK29" s="400"/>
      <c r="GL29" s="400"/>
      <c r="GM29" s="400"/>
      <c r="GN29" s="400"/>
      <c r="GO29" s="400"/>
      <c r="GP29" s="400"/>
      <c r="GQ29" s="400"/>
      <c r="GR29" s="400"/>
      <c r="GS29" s="400"/>
      <c r="GT29" s="400"/>
      <c r="GU29" s="400"/>
      <c r="GV29" s="400"/>
      <c r="GW29" s="400"/>
      <c r="GX29" s="400"/>
      <c r="GY29" s="400"/>
      <c r="GZ29" s="400"/>
      <c r="HA29" s="400"/>
      <c r="HB29" s="400"/>
      <c r="HC29" s="400"/>
      <c r="HD29" s="400"/>
      <c r="HE29" s="400"/>
      <c r="HF29" s="400"/>
      <c r="HG29" s="400"/>
      <c r="HH29" s="400"/>
      <c r="HI29" s="400"/>
      <c r="HJ29" s="400"/>
      <c r="HK29" s="400"/>
      <c r="HL29" s="400"/>
      <c r="HM29" s="400"/>
      <c r="HN29" s="400"/>
      <c r="HO29" s="400"/>
      <c r="HP29" s="400"/>
      <c r="HQ29" s="400"/>
      <c r="HR29" s="400"/>
      <c r="HS29" s="400"/>
      <c r="HT29" s="400"/>
      <c r="HU29" s="400"/>
      <c r="HV29" s="400"/>
      <c r="HW29" s="400"/>
      <c r="HX29" s="400"/>
      <c r="HY29" s="400"/>
      <c r="HZ29" s="400"/>
      <c r="IA29" s="400"/>
      <c r="IB29" s="400"/>
      <c r="IC29" s="400"/>
      <c r="ID29" s="400"/>
      <c r="IE29" s="400"/>
      <c r="IF29" s="400"/>
      <c r="IG29" s="400"/>
      <c r="IH29" s="400"/>
      <c r="II29" s="400"/>
      <c r="IJ29" s="400"/>
      <c r="IK29" s="400"/>
      <c r="IL29" s="400"/>
      <c r="IM29" s="400"/>
      <c r="IN29" s="400"/>
      <c r="IO29" s="400"/>
      <c r="IP29" s="400"/>
      <c r="IQ29" s="400"/>
      <c r="IR29" s="400"/>
      <c r="IS29" s="400"/>
    </row>
    <row r="30" spans="1:253" ht="16.5">
      <c r="A30" s="424">
        <f>$M$2+MROUND(ROUNDDOWN(Y6*$F$2,-1),50)</f>
        <v>3050</v>
      </c>
      <c r="B30" s="145"/>
      <c r="C30" s="425">
        <f>IF((Y7)&lt;=$U$2,$M$2,$M$2+MROUND(ROUNDDOWN((Y7-$U$2)*$F$2,-1),50))</f>
        <v>2050</v>
      </c>
      <c r="D30" s="150"/>
      <c r="E30" s="425">
        <f>IF((Y9)&lt;=$U$2,$M$2,$M$2+MROUND(ROUNDDOWN((Y9-$U$2)*$F$2,-1),50))</f>
        <v>1950</v>
      </c>
      <c r="F30" s="150"/>
      <c r="G30" s="426">
        <f>IF((Y11)&lt;=$U$2,$M$2,$M$2+MROUND(ROUNDDOWN((Y11-$U$2)*$F$2,-1),50))</f>
        <v>1800</v>
      </c>
      <c r="H30" s="118"/>
      <c r="I30" s="426">
        <f>IF((Y13)&lt;=$U$2,$M$2,$M$2+MROUND(ROUNDDOWN((Y13-$U$2)*$F$2,-1),50))</f>
        <v>1700</v>
      </c>
      <c r="J30" s="118"/>
      <c r="K30" s="426">
        <f>IF((Y15)&lt;=$U$2,$M$2,$M$2+MROUND(ROUNDDOWN((Y15-$U$2)*$F$2,-1),50))</f>
        <v>1600</v>
      </c>
      <c r="L30" s="118"/>
      <c r="M30" s="426">
        <f>IF((Y17)&lt;=$U$2,$M$2,$M$2+MROUND(ROUNDDOWN((Y17-$U$2)*$F$2,-1),50))</f>
        <v>1550</v>
      </c>
      <c r="N30" s="118"/>
      <c r="O30" s="426">
        <f>IF((Y19)&lt;=$U$2,$M$2,$M$2+MROUND(ROUNDDOWN((Y19-$U$2)*$F$2,-1),50))</f>
        <v>1450</v>
      </c>
      <c r="P30" s="118"/>
      <c r="Q30" s="426">
        <f>IF((Y21)&lt;=$U$2,$M$2,$M$2+MROUND(ROUNDDOWN((Y21-$U$2)*$F$2,-1),50))</f>
        <v>1350</v>
      </c>
      <c r="R30" s="118"/>
      <c r="S30" s="426">
        <f>IF((Y23)&lt;=$U$2,$M$2,$M$2+MROUND(ROUNDDOWN((Y23-$U$2)*$F$2,-1),50))</f>
        <v>1300</v>
      </c>
      <c r="T30" s="118"/>
      <c r="U30" s="427">
        <f>IF((Y25)&lt;=$U$2,$M$2,$M$2+MROUND(ROUNDDOWN((Y25-$U$2)*$F$2,-1),50))</f>
        <v>1300</v>
      </c>
      <c r="V30" s="211"/>
      <c r="W30" s="427">
        <f>IF((Y27)&lt;=$U$2,$M$2,$M$2+MROUND(ROUNDDOWN((Y27-$U$2)*$F$2,-1),50))</f>
        <v>1300</v>
      </c>
      <c r="X30" s="211"/>
      <c r="Y30" s="905"/>
      <c r="Z30" s="906"/>
      <c r="AA30" s="924"/>
      <c r="AB30" s="924"/>
      <c r="AC30" s="938"/>
      <c r="AD30" s="941"/>
      <c r="AE30" s="938"/>
      <c r="AF30" s="941"/>
      <c r="AG30" s="938"/>
      <c r="AH30" s="941"/>
      <c r="AI30" s="938"/>
      <c r="AJ30" s="939"/>
      <c r="AK30" s="930"/>
      <c r="AL30" s="930"/>
      <c r="AM30" s="921"/>
      <c r="AN30" s="921"/>
      <c r="AO30" s="921"/>
      <c r="AP30" s="921"/>
      <c r="AQ30" s="921"/>
      <c r="AR30" s="921"/>
      <c r="AS30" s="927"/>
      <c r="AT30" s="928"/>
      <c r="AU30" s="927"/>
      <c r="AV30" s="928"/>
      <c r="AW30" s="927"/>
      <c r="AX30" s="930"/>
      <c r="AY30" s="921"/>
      <c r="AZ30" s="921"/>
      <c r="BA30" s="921"/>
      <c r="BB30" s="921"/>
      <c r="BC30" s="921"/>
      <c r="BD30" s="922"/>
      <c r="BE30" s="400"/>
      <c r="BF30" s="944"/>
      <c r="BG30" s="400"/>
      <c r="BH30" s="400"/>
      <c r="BI30" s="400"/>
      <c r="BJ30" s="400"/>
      <c r="BK30" s="400"/>
      <c r="BL30" s="400"/>
      <c r="BM30" s="400"/>
      <c r="BN30" s="400"/>
      <c r="BO30" s="400"/>
      <c r="BP30" s="400"/>
      <c r="BQ30" s="400"/>
      <c r="BR30" s="400"/>
      <c r="BS30" s="400"/>
      <c r="BT30" s="400"/>
      <c r="BU30" s="400"/>
      <c r="BV30" s="400"/>
      <c r="BW30" s="400"/>
      <c r="BX30" s="400"/>
      <c r="BY30" s="400"/>
      <c r="BZ30" s="400"/>
      <c r="CA30" s="400"/>
      <c r="CB30" s="400"/>
      <c r="CC30" s="400"/>
      <c r="CD30" s="400"/>
      <c r="CE30" s="400"/>
      <c r="CF30" s="400"/>
      <c r="CG30" s="400"/>
      <c r="CH30" s="400"/>
      <c r="CI30" s="400"/>
      <c r="CJ30" s="400"/>
      <c r="CK30" s="400"/>
      <c r="CL30" s="400"/>
      <c r="CM30" s="400"/>
      <c r="CN30" s="400"/>
      <c r="CO30" s="400"/>
      <c r="CP30" s="400"/>
      <c r="CQ30" s="400"/>
      <c r="CR30" s="400"/>
      <c r="CS30" s="400"/>
      <c r="CT30" s="400"/>
      <c r="CU30" s="400"/>
      <c r="CV30" s="400"/>
      <c r="CW30" s="400"/>
      <c r="CX30" s="400"/>
      <c r="CY30" s="400"/>
      <c r="CZ30" s="400"/>
      <c r="DA30" s="400"/>
      <c r="DB30" s="400"/>
      <c r="DC30" s="400"/>
      <c r="DD30" s="400"/>
      <c r="DE30" s="400"/>
      <c r="DF30" s="400"/>
      <c r="DG30" s="400"/>
      <c r="DH30" s="400"/>
      <c r="DI30" s="400"/>
      <c r="DJ30" s="400"/>
      <c r="DK30" s="400"/>
      <c r="DL30" s="400"/>
      <c r="DM30" s="400"/>
      <c r="DN30" s="400"/>
      <c r="DO30" s="400"/>
      <c r="DP30" s="400"/>
      <c r="DQ30" s="400"/>
      <c r="DR30" s="400"/>
      <c r="DS30" s="400"/>
      <c r="DT30" s="400"/>
      <c r="DU30" s="400"/>
      <c r="DV30" s="400"/>
      <c r="DW30" s="400"/>
      <c r="DX30" s="400"/>
      <c r="DY30" s="400"/>
      <c r="DZ30" s="400"/>
      <c r="EA30" s="400"/>
      <c r="EB30" s="400"/>
      <c r="EC30" s="400"/>
      <c r="ED30" s="400"/>
      <c r="EE30" s="400"/>
      <c r="EF30" s="400"/>
      <c r="EG30" s="400"/>
      <c r="EH30" s="400"/>
      <c r="EI30" s="400"/>
      <c r="EJ30" s="400"/>
      <c r="EK30" s="400"/>
      <c r="EL30" s="400"/>
      <c r="EM30" s="400"/>
      <c r="EN30" s="400"/>
      <c r="EO30" s="400"/>
      <c r="EP30" s="400"/>
      <c r="EQ30" s="400"/>
      <c r="ER30" s="400"/>
      <c r="ES30" s="400"/>
      <c r="ET30" s="400"/>
      <c r="EU30" s="400"/>
      <c r="EV30" s="400"/>
      <c r="EW30" s="400"/>
      <c r="EX30" s="400"/>
      <c r="EY30" s="400"/>
      <c r="EZ30" s="400"/>
      <c r="FA30" s="400"/>
      <c r="FB30" s="400"/>
      <c r="FC30" s="400"/>
      <c r="FD30" s="400"/>
      <c r="FE30" s="400"/>
      <c r="FF30" s="400"/>
      <c r="FG30" s="400"/>
      <c r="FH30" s="400"/>
      <c r="FI30" s="400"/>
      <c r="FJ30" s="400"/>
      <c r="FK30" s="400"/>
      <c r="FL30" s="400"/>
      <c r="FM30" s="400"/>
      <c r="FN30" s="400"/>
      <c r="FO30" s="400"/>
      <c r="FP30" s="400"/>
      <c r="FQ30" s="400"/>
      <c r="FR30" s="400"/>
      <c r="FS30" s="400"/>
      <c r="FT30" s="400"/>
      <c r="FU30" s="400"/>
      <c r="FV30" s="400"/>
      <c r="FW30" s="400"/>
      <c r="FX30" s="400"/>
      <c r="FY30" s="400"/>
      <c r="FZ30" s="400"/>
      <c r="GA30" s="400"/>
      <c r="GB30" s="400"/>
      <c r="GC30" s="400"/>
      <c r="GD30" s="400"/>
      <c r="GE30" s="400"/>
      <c r="GF30" s="400"/>
      <c r="GG30" s="400"/>
      <c r="GH30" s="400"/>
      <c r="GI30" s="400"/>
      <c r="GJ30" s="400"/>
      <c r="GK30" s="400"/>
      <c r="GL30" s="400"/>
      <c r="GM30" s="400"/>
      <c r="GN30" s="400"/>
      <c r="GO30" s="400"/>
      <c r="GP30" s="400"/>
      <c r="GQ30" s="400"/>
      <c r="GR30" s="400"/>
      <c r="GS30" s="400"/>
      <c r="GT30" s="400"/>
      <c r="GU30" s="400"/>
      <c r="GV30" s="400"/>
      <c r="GW30" s="400"/>
      <c r="GX30" s="400"/>
      <c r="GY30" s="400"/>
      <c r="GZ30" s="400"/>
      <c r="HA30" s="400"/>
      <c r="HB30" s="400"/>
      <c r="HC30" s="400"/>
      <c r="HD30" s="400"/>
      <c r="HE30" s="400"/>
      <c r="HF30" s="400"/>
      <c r="HG30" s="400"/>
      <c r="HH30" s="400"/>
      <c r="HI30" s="400"/>
      <c r="HJ30" s="400"/>
      <c r="HK30" s="400"/>
      <c r="HL30" s="400"/>
      <c r="HM30" s="400"/>
      <c r="HN30" s="400"/>
      <c r="HO30" s="400"/>
      <c r="HP30" s="400"/>
      <c r="HQ30" s="400"/>
      <c r="HR30" s="400"/>
      <c r="HS30" s="400"/>
      <c r="HT30" s="400"/>
      <c r="HU30" s="400"/>
      <c r="HV30" s="400"/>
      <c r="HW30" s="400"/>
      <c r="HX30" s="400"/>
      <c r="HY30" s="400"/>
      <c r="HZ30" s="400"/>
      <c r="IA30" s="400"/>
      <c r="IB30" s="400"/>
      <c r="IC30" s="400"/>
      <c r="ID30" s="400"/>
      <c r="IE30" s="400"/>
      <c r="IF30" s="400"/>
      <c r="IG30" s="400"/>
      <c r="IH30" s="400"/>
      <c r="II30" s="400"/>
      <c r="IJ30" s="400"/>
      <c r="IK30" s="400"/>
      <c r="IL30" s="400"/>
      <c r="IM30" s="400"/>
      <c r="IN30" s="400"/>
      <c r="IO30" s="400"/>
      <c r="IP30" s="400"/>
      <c r="IQ30" s="400"/>
      <c r="IR30" s="400"/>
      <c r="IS30" s="400"/>
    </row>
    <row r="31" spans="1:253" ht="16.5">
      <c r="A31" s="428"/>
      <c r="B31" s="141">
        <f>MROUND(ROUNDDOWN(A32*0.8,-1),50)</f>
        <v>2550</v>
      </c>
      <c r="C31" s="429"/>
      <c r="D31" s="141">
        <f>MROUND(ROUNDDOWN(C32*0.8,-1),50)</f>
        <v>1700</v>
      </c>
      <c r="E31" s="429"/>
      <c r="F31" s="141">
        <f>MROUND(ROUNDDOWN(E32*0.8,-1),50)</f>
        <v>1700</v>
      </c>
      <c r="G31" s="430"/>
      <c r="H31" s="115">
        <f>MROUND(ROUNDDOWN(G32*0.8,-1),50)</f>
        <v>1550</v>
      </c>
      <c r="I31" s="430"/>
      <c r="J31" s="115">
        <f>MROUND(ROUNDDOWN(I32*0.8,-1),50)</f>
        <v>1500</v>
      </c>
      <c r="K31" s="430"/>
      <c r="L31" s="115">
        <f>MROUND(ROUNDDOWN(K32*0.8,-1),50)</f>
        <v>1350</v>
      </c>
      <c r="M31" s="430"/>
      <c r="N31" s="115">
        <f>MROUND(ROUNDDOWN(M32*0.8,-1),50)</f>
        <v>1300</v>
      </c>
      <c r="O31" s="430"/>
      <c r="P31" s="115">
        <f>MROUND(ROUNDDOWN(O32*0.8,-1),50)</f>
        <v>1250</v>
      </c>
      <c r="Q31" s="430"/>
      <c r="R31" s="115">
        <f>MROUND(ROUNDDOWN(Q32*0.8,-1),50)</f>
        <v>1200</v>
      </c>
      <c r="S31" s="430"/>
      <c r="T31" s="115">
        <f>MROUND(ROUNDDOWN(S32*0.8,-1),50)</f>
        <v>1100</v>
      </c>
      <c r="U31" s="430"/>
      <c r="V31" s="115">
        <f>MROUND(ROUNDDOWN(U32*0.8,-1),50)</f>
        <v>1050</v>
      </c>
      <c r="W31" s="431"/>
      <c r="X31" s="165">
        <f>MROUND(ROUNDDOWN(W32*0.8,-1),50)</f>
        <v>1050</v>
      </c>
      <c r="Y31" s="431"/>
      <c r="Z31" s="165">
        <f>MROUND(ROUNDDOWN(Y32*0.8,-1),50)</f>
        <v>1050</v>
      </c>
      <c r="AA31" s="931" t="s">
        <v>310</v>
      </c>
      <c r="AB31" s="904"/>
      <c r="AC31" s="924">
        <v>0.9</v>
      </c>
      <c r="AD31" s="932"/>
      <c r="AE31" s="936">
        <f>AC31+$AE$33</f>
        <v>2.2999999999999998</v>
      </c>
      <c r="AF31" s="940"/>
      <c r="AG31" s="936">
        <f>AE31+$AG$35</f>
        <v>3.3</v>
      </c>
      <c r="AH31" s="940"/>
      <c r="AI31" s="936">
        <f>AG31+$AI$37</f>
        <v>3.9</v>
      </c>
      <c r="AJ31" s="937"/>
      <c r="AK31" s="929">
        <f>AI31+$AK$39</f>
        <v>3.9</v>
      </c>
      <c r="AL31" s="929"/>
      <c r="AM31" s="921">
        <f>AK31+$AM$41</f>
        <v>3.9</v>
      </c>
      <c r="AN31" s="921"/>
      <c r="AO31" s="921">
        <f>AM31+$AO$43</f>
        <v>3.9</v>
      </c>
      <c r="AP31" s="921"/>
      <c r="AQ31" s="921">
        <f>AO31+$AQ$45</f>
        <v>3.9</v>
      </c>
      <c r="AR31" s="921"/>
      <c r="AS31" s="925">
        <f>AQ31+$AS$47</f>
        <v>3.9</v>
      </c>
      <c r="AT31" s="926"/>
      <c r="AU31" s="925">
        <f>AS31+$AU$49</f>
        <v>3.9</v>
      </c>
      <c r="AV31" s="926"/>
      <c r="AW31" s="925">
        <f>AU31+$AW$51</f>
        <v>3.9</v>
      </c>
      <c r="AX31" s="929"/>
      <c r="AY31" s="921">
        <f>AW31+$AY$53</f>
        <v>3.9</v>
      </c>
      <c r="AZ31" s="921"/>
      <c r="BA31" s="921">
        <f>AY31+$BA$55</f>
        <v>3.9</v>
      </c>
      <c r="BB31" s="921"/>
      <c r="BC31" s="921">
        <f>BA31+$BC$57</f>
        <v>3.9</v>
      </c>
      <c r="BD31" s="922"/>
      <c r="BE31" s="400"/>
      <c r="BF31" s="935"/>
      <c r="BG31" s="400"/>
      <c r="BH31" s="400"/>
      <c r="BI31" s="400"/>
      <c r="BJ31" s="400"/>
      <c r="BK31" s="400"/>
      <c r="BL31" s="400"/>
      <c r="BM31" s="400"/>
      <c r="BN31" s="400"/>
      <c r="BO31" s="400"/>
      <c r="BP31" s="400"/>
      <c r="BQ31" s="400"/>
      <c r="BR31" s="400"/>
      <c r="BS31" s="400"/>
      <c r="BT31" s="400"/>
      <c r="BU31" s="400"/>
      <c r="BV31" s="400"/>
      <c r="BW31" s="400"/>
      <c r="BX31" s="400"/>
      <c r="BY31" s="400"/>
      <c r="BZ31" s="400"/>
      <c r="CA31" s="400"/>
      <c r="CB31" s="400"/>
      <c r="CC31" s="400"/>
      <c r="CD31" s="400"/>
      <c r="CE31" s="400"/>
      <c r="CF31" s="400"/>
      <c r="CG31" s="400"/>
      <c r="CH31" s="400"/>
      <c r="CI31" s="400"/>
      <c r="CJ31" s="400"/>
      <c r="CK31" s="400"/>
      <c r="CL31" s="400"/>
      <c r="CM31" s="400"/>
      <c r="CN31" s="400"/>
      <c r="CO31" s="400"/>
      <c r="CP31" s="400"/>
      <c r="CQ31" s="400"/>
      <c r="CR31" s="400"/>
      <c r="CS31" s="400"/>
      <c r="CT31" s="400"/>
      <c r="CU31" s="400"/>
      <c r="CV31" s="400"/>
      <c r="CW31" s="400"/>
      <c r="CX31" s="400"/>
      <c r="CY31" s="400"/>
      <c r="CZ31" s="400"/>
      <c r="DA31" s="400"/>
      <c r="DB31" s="400"/>
      <c r="DC31" s="400"/>
      <c r="DD31" s="400"/>
      <c r="DE31" s="400"/>
      <c r="DF31" s="400"/>
      <c r="DG31" s="400"/>
      <c r="DH31" s="400"/>
      <c r="DI31" s="400"/>
      <c r="DJ31" s="400"/>
      <c r="DK31" s="400"/>
      <c r="DL31" s="400"/>
      <c r="DM31" s="400"/>
      <c r="DN31" s="400"/>
      <c r="DO31" s="400"/>
      <c r="DP31" s="400"/>
      <c r="DQ31" s="400"/>
      <c r="DR31" s="400"/>
      <c r="DS31" s="400"/>
      <c r="DT31" s="400"/>
      <c r="DU31" s="400"/>
      <c r="DV31" s="400"/>
      <c r="DW31" s="400"/>
      <c r="DX31" s="400"/>
      <c r="DY31" s="400"/>
      <c r="DZ31" s="400"/>
      <c r="EA31" s="400"/>
      <c r="EB31" s="400"/>
      <c r="EC31" s="400"/>
      <c r="ED31" s="400"/>
      <c r="EE31" s="400"/>
      <c r="EF31" s="400"/>
      <c r="EG31" s="400"/>
      <c r="EH31" s="400"/>
      <c r="EI31" s="400"/>
      <c r="EJ31" s="400"/>
      <c r="EK31" s="400"/>
      <c r="EL31" s="400"/>
      <c r="EM31" s="400"/>
      <c r="EN31" s="400"/>
      <c r="EO31" s="400"/>
      <c r="EP31" s="400"/>
      <c r="EQ31" s="400"/>
      <c r="ER31" s="400"/>
      <c r="ES31" s="400"/>
      <c r="ET31" s="400"/>
      <c r="EU31" s="400"/>
      <c r="EV31" s="400"/>
      <c r="EW31" s="400"/>
      <c r="EX31" s="400"/>
      <c r="EY31" s="400"/>
      <c r="EZ31" s="400"/>
      <c r="FA31" s="400"/>
      <c r="FB31" s="400"/>
      <c r="FC31" s="400"/>
      <c r="FD31" s="400"/>
      <c r="FE31" s="400"/>
      <c r="FF31" s="400"/>
      <c r="FG31" s="400"/>
      <c r="FH31" s="400"/>
      <c r="FI31" s="400"/>
      <c r="FJ31" s="400"/>
      <c r="FK31" s="400"/>
      <c r="FL31" s="400"/>
      <c r="FM31" s="400"/>
      <c r="FN31" s="400"/>
      <c r="FO31" s="400"/>
      <c r="FP31" s="400"/>
      <c r="FQ31" s="400"/>
      <c r="FR31" s="400"/>
      <c r="FS31" s="400"/>
      <c r="FT31" s="400"/>
      <c r="FU31" s="400"/>
      <c r="FV31" s="400"/>
      <c r="FW31" s="400"/>
      <c r="FX31" s="400"/>
      <c r="FY31" s="400"/>
      <c r="FZ31" s="400"/>
      <c r="GA31" s="400"/>
      <c r="GB31" s="400"/>
      <c r="GC31" s="400"/>
      <c r="GD31" s="400"/>
      <c r="GE31" s="400"/>
      <c r="GF31" s="400"/>
      <c r="GG31" s="400"/>
      <c r="GH31" s="400"/>
      <c r="GI31" s="400"/>
      <c r="GJ31" s="400"/>
      <c r="GK31" s="400"/>
      <c r="GL31" s="400"/>
      <c r="GM31" s="400"/>
      <c r="GN31" s="400"/>
      <c r="GO31" s="400"/>
      <c r="GP31" s="400"/>
      <c r="GQ31" s="400"/>
      <c r="GR31" s="400"/>
      <c r="GS31" s="400"/>
      <c r="GT31" s="400"/>
      <c r="GU31" s="400"/>
      <c r="GV31" s="400"/>
      <c r="GW31" s="400"/>
      <c r="GX31" s="400"/>
      <c r="GY31" s="400"/>
      <c r="GZ31" s="400"/>
      <c r="HA31" s="400"/>
      <c r="HB31" s="400"/>
      <c r="HC31" s="400"/>
      <c r="HD31" s="400"/>
      <c r="HE31" s="400"/>
      <c r="HF31" s="400"/>
      <c r="HG31" s="400"/>
      <c r="HH31" s="400"/>
      <c r="HI31" s="400"/>
      <c r="HJ31" s="400"/>
      <c r="HK31" s="400"/>
      <c r="HL31" s="400"/>
      <c r="HM31" s="400"/>
      <c r="HN31" s="400"/>
      <c r="HO31" s="400"/>
      <c r="HP31" s="400"/>
      <c r="HQ31" s="400"/>
      <c r="HR31" s="400"/>
      <c r="HS31" s="400"/>
      <c r="HT31" s="400"/>
      <c r="HU31" s="400"/>
      <c r="HV31" s="400"/>
      <c r="HW31" s="400"/>
      <c r="HX31" s="400"/>
      <c r="HY31" s="400"/>
      <c r="HZ31" s="400"/>
      <c r="IA31" s="400"/>
      <c r="IB31" s="400"/>
      <c r="IC31" s="400"/>
      <c r="ID31" s="400"/>
      <c r="IE31" s="400"/>
      <c r="IF31" s="400"/>
      <c r="IG31" s="400"/>
      <c r="IH31" s="400"/>
      <c r="II31" s="400"/>
      <c r="IJ31" s="400"/>
      <c r="IK31" s="400"/>
      <c r="IL31" s="400"/>
      <c r="IM31" s="400"/>
      <c r="IN31" s="400"/>
      <c r="IO31" s="400"/>
      <c r="IP31" s="400"/>
      <c r="IQ31" s="400"/>
      <c r="IR31" s="400"/>
      <c r="IS31" s="400"/>
    </row>
    <row r="32" spans="1:253" ht="16.5">
      <c r="A32" s="424">
        <f>$M$2+MROUND(ROUNDDOWN(AA6*$F$2,-1),50)</f>
        <v>3200</v>
      </c>
      <c r="B32" s="145"/>
      <c r="C32" s="425">
        <f>IF((AA7)&lt;=$U$2,$M$2,$M$2+MROUND(ROUNDDOWN((AA7-$U$2)*$F$2,-1),50))</f>
        <v>2150</v>
      </c>
      <c r="D32" s="150"/>
      <c r="E32" s="425">
        <f>IF((AA9)&lt;=$U$2,$M$2,$M$2+MROUND(ROUNDDOWN((AA9-$U$2)*$F$2,-1),50))</f>
        <v>2100</v>
      </c>
      <c r="F32" s="150"/>
      <c r="G32" s="426">
        <f>IF((AA11)&lt;=$U$2,$M$2,$M$2+MROUND(ROUNDDOWN((AA11-$U$2)*$F$2,-1),50))</f>
        <v>1950</v>
      </c>
      <c r="H32" s="118"/>
      <c r="I32" s="426">
        <f>IF((AA13)&lt;=$U$2,$M$2,$M$2+MROUND(ROUNDDOWN((AA13-$U$2)*$F$2,-1),50))</f>
        <v>1850</v>
      </c>
      <c r="J32" s="118"/>
      <c r="K32" s="426">
        <f>IF((AA15)&lt;=$U$2,$M$2,$M$2+MROUND(ROUNDDOWN((AA15-$U$2)*$F$2,-1),50))</f>
        <v>1700</v>
      </c>
      <c r="L32" s="118"/>
      <c r="M32" s="426">
        <f>IF((AA17)&lt;=$U$2,$M$2,$M$2+MROUND(ROUNDDOWN((AA17-$U$2)*$F$2,-1),50))</f>
        <v>1650</v>
      </c>
      <c r="N32" s="118"/>
      <c r="O32" s="426">
        <f>IF((AA19)&lt;=$U$2,$M$2,$M$2+MROUND(ROUNDDOWN((AA19-$U$2)*$F$2,-1),50))</f>
        <v>1550</v>
      </c>
      <c r="P32" s="118"/>
      <c r="Q32" s="426">
        <f>IF((AA21)&lt;=$U$2,$M$2,$M$2+MROUND(ROUNDDOWN((AA21-$U$2)*$F$2,-1),50))</f>
        <v>1500</v>
      </c>
      <c r="R32" s="118"/>
      <c r="S32" s="426">
        <f>IF((AA23)&lt;=$U$2,$M$2,$M$2+MROUND(ROUNDDOWN((AA23-$U$2)*$F$2,-1),50))</f>
        <v>1400</v>
      </c>
      <c r="T32" s="118"/>
      <c r="U32" s="426">
        <f>IF((AA25)&lt;=$U$2,$M$2,$M$2+MROUND(ROUNDDOWN((AA25-$U$2)*$F$2,-1),50))</f>
        <v>1300</v>
      </c>
      <c r="V32" s="118"/>
      <c r="W32" s="427">
        <f>IF((AA27)&lt;=$U$2,$M$2,$M$2+MROUND(ROUNDDOWN((AA27-$U$2)*$F$2,-1),50))</f>
        <v>1300</v>
      </c>
      <c r="X32" s="211"/>
      <c r="Y32" s="427">
        <f>IF((AA29)&lt;=$U$2,$M$2,$M$2+MROUND(ROUNDDOWN((AA29-$U$2)*$F$2,-1),50))</f>
        <v>1300</v>
      </c>
      <c r="Z32" s="211"/>
      <c r="AA32" s="905"/>
      <c r="AB32" s="906"/>
      <c r="AC32" s="924"/>
      <c r="AD32" s="932"/>
      <c r="AE32" s="938"/>
      <c r="AF32" s="941"/>
      <c r="AG32" s="938"/>
      <c r="AH32" s="941"/>
      <c r="AI32" s="938"/>
      <c r="AJ32" s="939"/>
      <c r="AK32" s="930"/>
      <c r="AL32" s="930"/>
      <c r="AM32" s="921"/>
      <c r="AN32" s="921"/>
      <c r="AO32" s="921"/>
      <c r="AP32" s="921"/>
      <c r="AQ32" s="921"/>
      <c r="AR32" s="921"/>
      <c r="AS32" s="927"/>
      <c r="AT32" s="928"/>
      <c r="AU32" s="927"/>
      <c r="AV32" s="928"/>
      <c r="AW32" s="927"/>
      <c r="AX32" s="930"/>
      <c r="AY32" s="921"/>
      <c r="AZ32" s="921"/>
      <c r="BA32" s="921"/>
      <c r="BB32" s="921"/>
      <c r="BC32" s="921"/>
      <c r="BD32" s="922"/>
      <c r="BE32" s="400"/>
      <c r="BF32" s="935"/>
      <c r="BG32" s="400"/>
      <c r="BH32" s="400"/>
      <c r="BI32" s="400"/>
      <c r="BJ32" s="400"/>
      <c r="BK32" s="400"/>
      <c r="BL32" s="400"/>
      <c r="BM32" s="400"/>
      <c r="BN32" s="400"/>
      <c r="BO32" s="400"/>
      <c r="BP32" s="400"/>
      <c r="BQ32" s="400"/>
      <c r="BR32" s="400"/>
      <c r="BS32" s="400"/>
      <c r="BT32" s="400"/>
      <c r="BU32" s="400"/>
      <c r="BV32" s="400"/>
      <c r="BW32" s="400"/>
      <c r="BX32" s="400"/>
      <c r="BY32" s="400"/>
      <c r="BZ32" s="400"/>
      <c r="CA32" s="400"/>
      <c r="CB32" s="400"/>
      <c r="CC32" s="400"/>
      <c r="CD32" s="400"/>
      <c r="CE32" s="400"/>
      <c r="CF32" s="400"/>
      <c r="CG32" s="400"/>
      <c r="CH32" s="400"/>
      <c r="CI32" s="400"/>
      <c r="CJ32" s="400"/>
      <c r="CK32" s="400"/>
      <c r="CL32" s="400"/>
      <c r="CM32" s="400"/>
      <c r="CN32" s="400"/>
      <c r="CO32" s="400"/>
      <c r="CP32" s="400"/>
      <c r="CQ32" s="400"/>
      <c r="CR32" s="400"/>
      <c r="CS32" s="400"/>
      <c r="CT32" s="400"/>
      <c r="CU32" s="400"/>
      <c r="CV32" s="400"/>
      <c r="CW32" s="400"/>
      <c r="CX32" s="400"/>
      <c r="CY32" s="400"/>
      <c r="CZ32" s="400"/>
      <c r="DA32" s="400"/>
      <c r="DB32" s="400"/>
      <c r="DC32" s="400"/>
      <c r="DD32" s="400"/>
      <c r="DE32" s="400"/>
      <c r="DF32" s="400"/>
      <c r="DG32" s="400"/>
      <c r="DH32" s="400"/>
      <c r="DI32" s="400"/>
      <c r="DJ32" s="400"/>
      <c r="DK32" s="400"/>
      <c r="DL32" s="400"/>
      <c r="DM32" s="400"/>
      <c r="DN32" s="400"/>
      <c r="DO32" s="400"/>
      <c r="DP32" s="400"/>
      <c r="DQ32" s="400"/>
      <c r="DR32" s="400"/>
      <c r="DS32" s="400"/>
      <c r="DT32" s="400"/>
      <c r="DU32" s="400"/>
      <c r="DV32" s="400"/>
      <c r="DW32" s="400"/>
      <c r="DX32" s="400"/>
      <c r="DY32" s="400"/>
      <c r="DZ32" s="400"/>
      <c r="EA32" s="400"/>
      <c r="EB32" s="400"/>
      <c r="EC32" s="400"/>
      <c r="ED32" s="400"/>
      <c r="EE32" s="400"/>
      <c r="EF32" s="400"/>
      <c r="EG32" s="400"/>
      <c r="EH32" s="400"/>
      <c r="EI32" s="400"/>
      <c r="EJ32" s="400"/>
      <c r="EK32" s="400"/>
      <c r="EL32" s="400"/>
      <c r="EM32" s="400"/>
      <c r="EN32" s="400"/>
      <c r="EO32" s="400"/>
      <c r="EP32" s="400"/>
      <c r="EQ32" s="400"/>
      <c r="ER32" s="400"/>
      <c r="ES32" s="400"/>
      <c r="ET32" s="400"/>
      <c r="EU32" s="400"/>
      <c r="EV32" s="400"/>
      <c r="EW32" s="400"/>
      <c r="EX32" s="400"/>
      <c r="EY32" s="400"/>
      <c r="EZ32" s="400"/>
      <c r="FA32" s="400"/>
      <c r="FB32" s="400"/>
      <c r="FC32" s="400"/>
      <c r="FD32" s="400"/>
      <c r="FE32" s="400"/>
      <c r="FF32" s="400"/>
      <c r="FG32" s="400"/>
      <c r="FH32" s="400"/>
      <c r="FI32" s="400"/>
      <c r="FJ32" s="400"/>
      <c r="FK32" s="400"/>
      <c r="FL32" s="400"/>
      <c r="FM32" s="400"/>
      <c r="FN32" s="400"/>
      <c r="FO32" s="400"/>
      <c r="FP32" s="400"/>
      <c r="FQ32" s="400"/>
      <c r="FR32" s="400"/>
      <c r="FS32" s="400"/>
      <c r="FT32" s="400"/>
      <c r="FU32" s="400"/>
      <c r="FV32" s="400"/>
      <c r="FW32" s="400"/>
      <c r="FX32" s="400"/>
      <c r="FY32" s="400"/>
      <c r="FZ32" s="400"/>
      <c r="GA32" s="400"/>
      <c r="GB32" s="400"/>
      <c r="GC32" s="400"/>
      <c r="GD32" s="400"/>
      <c r="GE32" s="400"/>
      <c r="GF32" s="400"/>
      <c r="GG32" s="400"/>
      <c r="GH32" s="400"/>
      <c r="GI32" s="400"/>
      <c r="GJ32" s="400"/>
      <c r="GK32" s="400"/>
      <c r="GL32" s="400"/>
      <c r="GM32" s="400"/>
      <c r="GN32" s="400"/>
      <c r="GO32" s="400"/>
      <c r="GP32" s="400"/>
      <c r="GQ32" s="400"/>
      <c r="GR32" s="400"/>
      <c r="GS32" s="400"/>
      <c r="GT32" s="400"/>
      <c r="GU32" s="400"/>
      <c r="GV32" s="400"/>
      <c r="GW32" s="400"/>
      <c r="GX32" s="400"/>
      <c r="GY32" s="400"/>
      <c r="GZ32" s="400"/>
      <c r="HA32" s="400"/>
      <c r="HB32" s="400"/>
      <c r="HC32" s="400"/>
      <c r="HD32" s="400"/>
      <c r="HE32" s="400"/>
      <c r="HF32" s="400"/>
      <c r="HG32" s="400"/>
      <c r="HH32" s="400"/>
      <c r="HI32" s="400"/>
      <c r="HJ32" s="400"/>
      <c r="HK32" s="400"/>
      <c r="HL32" s="400"/>
      <c r="HM32" s="400"/>
      <c r="HN32" s="400"/>
      <c r="HO32" s="400"/>
      <c r="HP32" s="400"/>
      <c r="HQ32" s="400"/>
      <c r="HR32" s="400"/>
      <c r="HS32" s="400"/>
      <c r="HT32" s="400"/>
      <c r="HU32" s="400"/>
      <c r="HV32" s="400"/>
      <c r="HW32" s="400"/>
      <c r="HX32" s="400"/>
      <c r="HY32" s="400"/>
      <c r="HZ32" s="400"/>
      <c r="IA32" s="400"/>
      <c r="IB32" s="400"/>
      <c r="IC32" s="400"/>
      <c r="ID32" s="400"/>
      <c r="IE32" s="400"/>
      <c r="IF32" s="400"/>
      <c r="IG32" s="400"/>
      <c r="IH32" s="400"/>
      <c r="II32" s="400"/>
      <c r="IJ32" s="400"/>
      <c r="IK32" s="400"/>
      <c r="IL32" s="400"/>
      <c r="IM32" s="400"/>
      <c r="IN32" s="400"/>
      <c r="IO32" s="400"/>
      <c r="IP32" s="400"/>
      <c r="IQ32" s="400"/>
      <c r="IR32" s="400"/>
      <c r="IS32" s="400"/>
    </row>
    <row r="33" spans="1:253" ht="16.5">
      <c r="A33" s="428"/>
      <c r="B33" s="141">
        <f>MROUND(ROUNDDOWN(A34*0.8,-1),50)</f>
        <v>2650</v>
      </c>
      <c r="C33" s="429"/>
      <c r="D33" s="141">
        <f>MROUND(ROUNDDOWN(C34*0.8,-1),50)</f>
        <v>1800</v>
      </c>
      <c r="E33" s="429"/>
      <c r="F33" s="141">
        <f>MROUND(ROUNDDOWN(E34*0.8,-1),50)</f>
        <v>1750</v>
      </c>
      <c r="G33" s="430"/>
      <c r="H33" s="115">
        <f>MROUND(ROUNDDOWN(G34*0.8,-1),50)</f>
        <v>1650</v>
      </c>
      <c r="I33" s="430"/>
      <c r="J33" s="115">
        <f>MROUND(ROUNDDOWN(I34*0.8,-1),50)</f>
        <v>1550</v>
      </c>
      <c r="K33" s="430"/>
      <c r="L33" s="115">
        <f>MROUND(ROUNDDOWN(K34*0.8,-1),50)</f>
        <v>1500</v>
      </c>
      <c r="M33" s="430"/>
      <c r="N33" s="115">
        <f>MROUND(ROUNDDOWN(M34*0.8,-1),50)</f>
        <v>1400</v>
      </c>
      <c r="O33" s="430"/>
      <c r="P33" s="115">
        <f>MROUND(ROUNDDOWN(O34*0.8,-1),50)</f>
        <v>1300</v>
      </c>
      <c r="Q33" s="430"/>
      <c r="R33" s="115">
        <f>MROUND(ROUNDDOWN(Q34*0.8,-1),50)</f>
        <v>1300</v>
      </c>
      <c r="S33" s="430"/>
      <c r="T33" s="115">
        <f>MROUND(ROUNDDOWN(S34*0.8,-1),50)</f>
        <v>1200</v>
      </c>
      <c r="U33" s="430"/>
      <c r="V33" s="115">
        <f>MROUND(ROUNDDOWN(U34*0.8,-1),50)</f>
        <v>1100</v>
      </c>
      <c r="W33" s="430"/>
      <c r="X33" s="115">
        <f>MROUND(ROUNDDOWN(W34*0.8,-1),50)</f>
        <v>1050</v>
      </c>
      <c r="Y33" s="431"/>
      <c r="Z33" s="165">
        <f>MROUND(ROUNDDOWN(Y34*0.8,-1),50)</f>
        <v>1050</v>
      </c>
      <c r="AA33" s="431"/>
      <c r="AB33" s="165">
        <f>MROUND(ROUNDDOWN(AA34*0.8,-1),50)</f>
        <v>1050</v>
      </c>
      <c r="AC33" s="903" t="s">
        <v>311</v>
      </c>
      <c r="AD33" s="904"/>
      <c r="AE33" s="923">
        <v>1.4</v>
      </c>
      <c r="AF33" s="923"/>
      <c r="AG33" s="936">
        <f>AE33+$AG$35</f>
        <v>2.4</v>
      </c>
      <c r="AH33" s="940"/>
      <c r="AI33" s="936">
        <f>AG33+$AI$37</f>
        <v>3</v>
      </c>
      <c r="AJ33" s="937"/>
      <c r="AK33" s="929">
        <f>AI33+$AK$39</f>
        <v>3</v>
      </c>
      <c r="AL33" s="929"/>
      <c r="AM33" s="921">
        <f>AK33+$AM$41</f>
        <v>3</v>
      </c>
      <c r="AN33" s="921"/>
      <c r="AO33" s="921">
        <f>AM33+$AO$43</f>
        <v>3</v>
      </c>
      <c r="AP33" s="921"/>
      <c r="AQ33" s="921">
        <f>AO33+$AQ$45</f>
        <v>3</v>
      </c>
      <c r="AR33" s="921"/>
      <c r="AS33" s="925">
        <f>AQ33+$AS$47</f>
        <v>3</v>
      </c>
      <c r="AT33" s="926"/>
      <c r="AU33" s="925">
        <f>AS33+$AU$49</f>
        <v>3</v>
      </c>
      <c r="AV33" s="926"/>
      <c r="AW33" s="925">
        <f>AU33+$AW$51</f>
        <v>3</v>
      </c>
      <c r="AX33" s="929"/>
      <c r="AY33" s="921">
        <f>AW33+$AY$53</f>
        <v>3</v>
      </c>
      <c r="AZ33" s="921"/>
      <c r="BA33" s="921">
        <f>AY33+$BA$55</f>
        <v>3</v>
      </c>
      <c r="BB33" s="921"/>
      <c r="BC33" s="921">
        <f>BA33+$BC$57</f>
        <v>3</v>
      </c>
      <c r="BD33" s="922"/>
      <c r="BE33" s="400"/>
      <c r="BF33" s="935"/>
      <c r="BG33" s="400"/>
      <c r="BH33" s="400"/>
      <c r="BI33" s="400"/>
      <c r="BJ33" s="400"/>
      <c r="BK33" s="400"/>
      <c r="BL33" s="400"/>
      <c r="BM33" s="400"/>
      <c r="BN33" s="400"/>
      <c r="BO33" s="400"/>
      <c r="BP33" s="400"/>
      <c r="BQ33" s="400"/>
      <c r="BR33" s="400"/>
      <c r="BS33" s="400"/>
      <c r="BT33" s="400"/>
      <c r="BU33" s="400"/>
      <c r="BV33" s="400"/>
      <c r="BW33" s="400"/>
      <c r="BX33" s="400"/>
      <c r="BY33" s="400"/>
      <c r="BZ33" s="400"/>
      <c r="CA33" s="400"/>
      <c r="CB33" s="400"/>
      <c r="CC33" s="400"/>
      <c r="CD33" s="400"/>
      <c r="CE33" s="400"/>
      <c r="CF33" s="400"/>
      <c r="CG33" s="400"/>
      <c r="CH33" s="400"/>
      <c r="CI33" s="400"/>
      <c r="CJ33" s="400"/>
      <c r="CK33" s="400"/>
      <c r="CL33" s="400"/>
      <c r="CM33" s="400"/>
      <c r="CN33" s="400"/>
      <c r="CO33" s="400"/>
      <c r="CP33" s="400"/>
      <c r="CQ33" s="400"/>
      <c r="CR33" s="400"/>
      <c r="CS33" s="400"/>
      <c r="CT33" s="400"/>
      <c r="CU33" s="400"/>
      <c r="CV33" s="400"/>
      <c r="CW33" s="400"/>
      <c r="CX33" s="400"/>
      <c r="CY33" s="400"/>
      <c r="CZ33" s="400"/>
      <c r="DA33" s="400"/>
      <c r="DB33" s="400"/>
      <c r="DC33" s="400"/>
      <c r="DD33" s="400"/>
      <c r="DE33" s="400"/>
      <c r="DF33" s="400"/>
      <c r="DG33" s="400"/>
      <c r="DH33" s="400"/>
      <c r="DI33" s="400"/>
      <c r="DJ33" s="400"/>
      <c r="DK33" s="400"/>
      <c r="DL33" s="400"/>
      <c r="DM33" s="400"/>
      <c r="DN33" s="400"/>
      <c r="DO33" s="400"/>
      <c r="DP33" s="400"/>
      <c r="DQ33" s="400"/>
      <c r="DR33" s="400"/>
      <c r="DS33" s="400"/>
      <c r="DT33" s="400"/>
      <c r="DU33" s="400"/>
      <c r="DV33" s="400"/>
      <c r="DW33" s="400"/>
      <c r="DX33" s="400"/>
      <c r="DY33" s="400"/>
      <c r="DZ33" s="400"/>
      <c r="EA33" s="400"/>
      <c r="EB33" s="400"/>
      <c r="EC33" s="400"/>
      <c r="ED33" s="400"/>
      <c r="EE33" s="400"/>
      <c r="EF33" s="400"/>
      <c r="EG33" s="400"/>
      <c r="EH33" s="400"/>
      <c r="EI33" s="400"/>
      <c r="EJ33" s="400"/>
      <c r="EK33" s="400"/>
      <c r="EL33" s="400"/>
      <c r="EM33" s="400"/>
      <c r="EN33" s="400"/>
      <c r="EO33" s="400"/>
      <c r="EP33" s="400"/>
      <c r="EQ33" s="400"/>
      <c r="ER33" s="400"/>
      <c r="ES33" s="400"/>
      <c r="ET33" s="400"/>
      <c r="EU33" s="400"/>
      <c r="EV33" s="400"/>
      <c r="EW33" s="400"/>
      <c r="EX33" s="400"/>
      <c r="EY33" s="400"/>
      <c r="EZ33" s="400"/>
      <c r="FA33" s="400"/>
      <c r="FB33" s="400"/>
      <c r="FC33" s="400"/>
      <c r="FD33" s="400"/>
      <c r="FE33" s="400"/>
      <c r="FF33" s="400"/>
      <c r="FG33" s="400"/>
      <c r="FH33" s="400"/>
      <c r="FI33" s="400"/>
      <c r="FJ33" s="400"/>
      <c r="FK33" s="400"/>
      <c r="FL33" s="400"/>
      <c r="FM33" s="400"/>
      <c r="FN33" s="400"/>
      <c r="FO33" s="400"/>
      <c r="FP33" s="400"/>
      <c r="FQ33" s="400"/>
      <c r="FR33" s="400"/>
      <c r="FS33" s="400"/>
      <c r="FT33" s="400"/>
      <c r="FU33" s="400"/>
      <c r="FV33" s="400"/>
      <c r="FW33" s="400"/>
      <c r="FX33" s="400"/>
      <c r="FY33" s="400"/>
      <c r="FZ33" s="400"/>
      <c r="GA33" s="400"/>
      <c r="GB33" s="400"/>
      <c r="GC33" s="400"/>
      <c r="GD33" s="400"/>
      <c r="GE33" s="400"/>
      <c r="GF33" s="400"/>
      <c r="GG33" s="400"/>
      <c r="GH33" s="400"/>
      <c r="GI33" s="400"/>
      <c r="GJ33" s="400"/>
      <c r="GK33" s="400"/>
      <c r="GL33" s="400"/>
      <c r="GM33" s="400"/>
      <c r="GN33" s="400"/>
      <c r="GO33" s="400"/>
      <c r="GP33" s="400"/>
      <c r="GQ33" s="400"/>
      <c r="GR33" s="400"/>
      <c r="GS33" s="400"/>
      <c r="GT33" s="400"/>
      <c r="GU33" s="400"/>
      <c r="GV33" s="400"/>
      <c r="GW33" s="400"/>
      <c r="GX33" s="400"/>
      <c r="GY33" s="400"/>
      <c r="GZ33" s="400"/>
      <c r="HA33" s="400"/>
      <c r="HB33" s="400"/>
      <c r="HC33" s="400"/>
      <c r="HD33" s="400"/>
      <c r="HE33" s="400"/>
      <c r="HF33" s="400"/>
      <c r="HG33" s="400"/>
      <c r="HH33" s="400"/>
      <c r="HI33" s="400"/>
      <c r="HJ33" s="400"/>
      <c r="HK33" s="400"/>
      <c r="HL33" s="400"/>
      <c r="HM33" s="400"/>
      <c r="HN33" s="400"/>
      <c r="HO33" s="400"/>
      <c r="HP33" s="400"/>
      <c r="HQ33" s="400"/>
      <c r="HR33" s="400"/>
      <c r="HS33" s="400"/>
      <c r="HT33" s="400"/>
      <c r="HU33" s="400"/>
      <c r="HV33" s="400"/>
      <c r="HW33" s="400"/>
      <c r="HX33" s="400"/>
      <c r="HY33" s="400"/>
      <c r="HZ33" s="400"/>
      <c r="IA33" s="400"/>
      <c r="IB33" s="400"/>
      <c r="IC33" s="400"/>
      <c r="ID33" s="400"/>
      <c r="IE33" s="400"/>
      <c r="IF33" s="400"/>
      <c r="IG33" s="400"/>
      <c r="IH33" s="400"/>
      <c r="II33" s="400"/>
      <c r="IJ33" s="400"/>
      <c r="IK33" s="400"/>
      <c r="IL33" s="400"/>
      <c r="IM33" s="400"/>
      <c r="IN33" s="400"/>
      <c r="IO33" s="400"/>
      <c r="IP33" s="400"/>
      <c r="IQ33" s="400"/>
      <c r="IR33" s="400"/>
      <c r="IS33" s="400"/>
    </row>
    <row r="34" spans="1:253" ht="16.5">
      <c r="A34" s="424">
        <f>$M$2+MROUND(ROUNDDOWN(AC6*$F$2,-1),50)</f>
        <v>3300</v>
      </c>
      <c r="B34" s="145"/>
      <c r="C34" s="425">
        <f>IF((AC7)&lt;=$U$2,$M$2,$M$2+MROUND(ROUNDDOWN((AC7-$U$2)*$F$2,-1),50))</f>
        <v>2250</v>
      </c>
      <c r="D34" s="150"/>
      <c r="E34" s="425">
        <f>IF((AC9)&lt;=$U$2,$M$2,$M$2+MROUND(ROUNDDOWN((AC9-$U$2)*$F$2,-1),50))</f>
        <v>2200</v>
      </c>
      <c r="F34" s="150"/>
      <c r="G34" s="425">
        <f>IF((AC11)&lt;=$U$2,$M$2,$M$2+MROUND(ROUNDDOWN((AC11-$U$2)*$F$2,-1),50))</f>
        <v>2050</v>
      </c>
      <c r="H34" s="150"/>
      <c r="I34" s="426">
        <f>IF((AC13)&lt;=$U$2,$M$2,$M$2+MROUND(ROUNDDOWN((AC13-$U$2)*$F$2,-1),50))</f>
        <v>1950</v>
      </c>
      <c r="J34" s="118"/>
      <c r="K34" s="426">
        <f>IF((AC15)&lt;=$U$2,$M$2,$M$2+MROUND(ROUNDDOWN((AC15-$U$2)*$F$2,-1),50))</f>
        <v>1850</v>
      </c>
      <c r="L34" s="118"/>
      <c r="M34" s="426">
        <f>IF((AC17)&lt;=$U$2,$M$2,$M$2+MROUND(ROUNDDOWN((AC17-$U$2)*$F$2,-1),50))</f>
        <v>1750</v>
      </c>
      <c r="N34" s="118"/>
      <c r="O34" s="426">
        <f>IF((AC19)&lt;=$U$2,$M$2,$M$2+MROUND(ROUNDDOWN((AC19-$U$2)*$F$2,-1),50))</f>
        <v>1650</v>
      </c>
      <c r="P34" s="118"/>
      <c r="Q34" s="426">
        <f>IF((AC21)&lt;=$U$2,$M$2,$M$2+MROUND(ROUNDDOWN((AC21-$U$2)*$F$2,-1),50))</f>
        <v>1600</v>
      </c>
      <c r="R34" s="118"/>
      <c r="S34" s="426">
        <f>IF((AC23)&lt;=$U$2,$M$2,$M$2+MROUND(ROUNDDOWN((AC23-$U$2)*$F$2,-1),50))</f>
        <v>1500</v>
      </c>
      <c r="T34" s="118"/>
      <c r="U34" s="426">
        <f>IF((AC25)&lt;=$U$2,$M$2,$M$2+MROUND(ROUNDDOWN((AC25-$U$2)*$F$2,-1),50))</f>
        <v>1400</v>
      </c>
      <c r="V34" s="118"/>
      <c r="W34" s="426">
        <f>IF((AC27)&lt;=$U$2,$M$2,$M$2+MROUND(ROUNDDOWN((AC27-$U$2)*$F$2,-1),50))</f>
        <v>1300</v>
      </c>
      <c r="X34" s="118"/>
      <c r="Y34" s="427">
        <f>IF((AC29)&lt;=$U$2,$M$2,$M$2+MROUND(ROUNDDOWN((AC29-$U$2)*$F$2,-1),50))</f>
        <v>1300</v>
      </c>
      <c r="Z34" s="211"/>
      <c r="AA34" s="427">
        <f>IF((AC31)&lt;=$U$2,$M$2,$M$2+MROUND(ROUNDDOWN((AC31-$U$2)*$F$2,-1),50))</f>
        <v>1300</v>
      </c>
      <c r="AB34" s="211"/>
      <c r="AC34" s="905"/>
      <c r="AD34" s="906"/>
      <c r="AE34" s="924"/>
      <c r="AF34" s="924"/>
      <c r="AG34" s="938"/>
      <c r="AH34" s="941"/>
      <c r="AI34" s="938"/>
      <c r="AJ34" s="939"/>
      <c r="AK34" s="930"/>
      <c r="AL34" s="930"/>
      <c r="AM34" s="921"/>
      <c r="AN34" s="921"/>
      <c r="AO34" s="921"/>
      <c r="AP34" s="921"/>
      <c r="AQ34" s="921"/>
      <c r="AR34" s="921"/>
      <c r="AS34" s="927"/>
      <c r="AT34" s="928"/>
      <c r="AU34" s="927"/>
      <c r="AV34" s="928"/>
      <c r="AW34" s="927"/>
      <c r="AX34" s="930"/>
      <c r="AY34" s="921"/>
      <c r="AZ34" s="921"/>
      <c r="BA34" s="921"/>
      <c r="BB34" s="921"/>
      <c r="BC34" s="921"/>
      <c r="BD34" s="922"/>
      <c r="BE34" s="400"/>
      <c r="BF34" s="935"/>
      <c r="BG34" s="400"/>
      <c r="BH34" s="400"/>
      <c r="BI34" s="400"/>
      <c r="BJ34" s="400"/>
      <c r="BK34" s="400"/>
      <c r="BL34" s="400"/>
      <c r="BM34" s="400"/>
      <c r="BN34" s="400"/>
      <c r="BO34" s="400"/>
      <c r="BP34" s="400"/>
      <c r="BQ34" s="400"/>
      <c r="BR34" s="400"/>
      <c r="BS34" s="400"/>
      <c r="BT34" s="400"/>
      <c r="BU34" s="400"/>
      <c r="BV34" s="400"/>
      <c r="BW34" s="400"/>
      <c r="BX34" s="400"/>
      <c r="BY34" s="400"/>
      <c r="BZ34" s="400"/>
      <c r="CA34" s="400"/>
      <c r="CB34" s="400"/>
      <c r="CC34" s="400"/>
      <c r="CD34" s="400"/>
      <c r="CE34" s="400"/>
      <c r="CF34" s="400"/>
      <c r="CG34" s="400"/>
      <c r="CH34" s="400"/>
      <c r="CI34" s="400"/>
      <c r="CJ34" s="400"/>
      <c r="CK34" s="400"/>
      <c r="CL34" s="400"/>
      <c r="CM34" s="400"/>
      <c r="CN34" s="400"/>
      <c r="CO34" s="400"/>
      <c r="CP34" s="400"/>
      <c r="CQ34" s="400"/>
      <c r="CR34" s="400"/>
      <c r="CS34" s="400"/>
      <c r="CT34" s="400"/>
      <c r="CU34" s="400"/>
      <c r="CV34" s="400"/>
      <c r="CW34" s="400"/>
      <c r="CX34" s="400"/>
      <c r="CY34" s="400"/>
      <c r="CZ34" s="400"/>
      <c r="DA34" s="400"/>
      <c r="DB34" s="400"/>
      <c r="DC34" s="400"/>
      <c r="DD34" s="400"/>
      <c r="DE34" s="400"/>
      <c r="DF34" s="400"/>
      <c r="DG34" s="400"/>
      <c r="DH34" s="400"/>
      <c r="DI34" s="400"/>
      <c r="DJ34" s="400"/>
      <c r="DK34" s="400"/>
      <c r="DL34" s="400"/>
      <c r="DM34" s="400"/>
      <c r="DN34" s="400"/>
      <c r="DO34" s="400"/>
      <c r="DP34" s="400"/>
      <c r="DQ34" s="400"/>
      <c r="DR34" s="400"/>
      <c r="DS34" s="400"/>
      <c r="DT34" s="400"/>
      <c r="DU34" s="400"/>
      <c r="DV34" s="400"/>
      <c r="DW34" s="400"/>
      <c r="DX34" s="400"/>
      <c r="DY34" s="400"/>
      <c r="DZ34" s="400"/>
      <c r="EA34" s="400"/>
      <c r="EB34" s="400"/>
      <c r="EC34" s="400"/>
      <c r="ED34" s="400"/>
      <c r="EE34" s="400"/>
      <c r="EF34" s="400"/>
      <c r="EG34" s="400"/>
      <c r="EH34" s="400"/>
      <c r="EI34" s="400"/>
      <c r="EJ34" s="400"/>
      <c r="EK34" s="400"/>
      <c r="EL34" s="400"/>
      <c r="EM34" s="400"/>
      <c r="EN34" s="400"/>
      <c r="EO34" s="400"/>
      <c r="EP34" s="400"/>
      <c r="EQ34" s="400"/>
      <c r="ER34" s="400"/>
      <c r="ES34" s="400"/>
      <c r="ET34" s="400"/>
      <c r="EU34" s="400"/>
      <c r="EV34" s="400"/>
      <c r="EW34" s="400"/>
      <c r="EX34" s="400"/>
      <c r="EY34" s="400"/>
      <c r="EZ34" s="400"/>
      <c r="FA34" s="400"/>
      <c r="FB34" s="400"/>
      <c r="FC34" s="400"/>
      <c r="FD34" s="400"/>
      <c r="FE34" s="400"/>
      <c r="FF34" s="400"/>
      <c r="FG34" s="400"/>
      <c r="FH34" s="400"/>
      <c r="FI34" s="400"/>
      <c r="FJ34" s="400"/>
      <c r="FK34" s="400"/>
      <c r="FL34" s="400"/>
      <c r="FM34" s="400"/>
      <c r="FN34" s="400"/>
      <c r="FO34" s="400"/>
      <c r="FP34" s="400"/>
      <c r="FQ34" s="400"/>
      <c r="FR34" s="400"/>
      <c r="FS34" s="400"/>
      <c r="FT34" s="400"/>
      <c r="FU34" s="400"/>
      <c r="FV34" s="400"/>
      <c r="FW34" s="400"/>
      <c r="FX34" s="400"/>
      <c r="FY34" s="400"/>
      <c r="FZ34" s="400"/>
      <c r="GA34" s="400"/>
      <c r="GB34" s="400"/>
      <c r="GC34" s="400"/>
      <c r="GD34" s="400"/>
      <c r="GE34" s="400"/>
      <c r="GF34" s="400"/>
      <c r="GG34" s="400"/>
      <c r="GH34" s="400"/>
      <c r="GI34" s="400"/>
      <c r="GJ34" s="400"/>
      <c r="GK34" s="400"/>
      <c r="GL34" s="400"/>
      <c r="GM34" s="400"/>
      <c r="GN34" s="400"/>
      <c r="GO34" s="400"/>
      <c r="GP34" s="400"/>
      <c r="GQ34" s="400"/>
      <c r="GR34" s="400"/>
      <c r="GS34" s="400"/>
      <c r="GT34" s="400"/>
      <c r="GU34" s="400"/>
      <c r="GV34" s="400"/>
      <c r="GW34" s="400"/>
      <c r="GX34" s="400"/>
      <c r="GY34" s="400"/>
      <c r="GZ34" s="400"/>
      <c r="HA34" s="400"/>
      <c r="HB34" s="400"/>
      <c r="HC34" s="400"/>
      <c r="HD34" s="400"/>
      <c r="HE34" s="400"/>
      <c r="HF34" s="400"/>
      <c r="HG34" s="400"/>
      <c r="HH34" s="400"/>
      <c r="HI34" s="400"/>
      <c r="HJ34" s="400"/>
      <c r="HK34" s="400"/>
      <c r="HL34" s="400"/>
      <c r="HM34" s="400"/>
      <c r="HN34" s="400"/>
      <c r="HO34" s="400"/>
      <c r="HP34" s="400"/>
      <c r="HQ34" s="400"/>
      <c r="HR34" s="400"/>
      <c r="HS34" s="400"/>
      <c r="HT34" s="400"/>
      <c r="HU34" s="400"/>
      <c r="HV34" s="400"/>
      <c r="HW34" s="400"/>
      <c r="HX34" s="400"/>
      <c r="HY34" s="400"/>
      <c r="HZ34" s="400"/>
      <c r="IA34" s="400"/>
      <c r="IB34" s="400"/>
      <c r="IC34" s="400"/>
      <c r="ID34" s="400"/>
      <c r="IE34" s="400"/>
      <c r="IF34" s="400"/>
      <c r="IG34" s="400"/>
      <c r="IH34" s="400"/>
      <c r="II34" s="400"/>
      <c r="IJ34" s="400"/>
      <c r="IK34" s="400"/>
      <c r="IL34" s="400"/>
      <c r="IM34" s="400"/>
      <c r="IN34" s="400"/>
      <c r="IO34" s="400"/>
      <c r="IP34" s="400"/>
      <c r="IQ34" s="400"/>
      <c r="IR34" s="400"/>
      <c r="IS34" s="400"/>
    </row>
    <row r="35" spans="1:253" ht="16.5">
      <c r="A35" s="428"/>
      <c r="B35" s="141">
        <f>MROUND(ROUNDDOWN(A36*0.8,-1),50)</f>
        <v>2750</v>
      </c>
      <c r="C35" s="429"/>
      <c r="D35" s="141">
        <f>MROUND(ROUNDDOWN(C36*0.8,-1),50)</f>
        <v>1900</v>
      </c>
      <c r="E35" s="429"/>
      <c r="F35" s="141">
        <f>MROUND(ROUNDDOWN(E36*0.8,-1),50)</f>
        <v>1900</v>
      </c>
      <c r="G35" s="429"/>
      <c r="H35" s="141">
        <f>MROUND(ROUNDDOWN(G36*0.8,-1),50)</f>
        <v>1750</v>
      </c>
      <c r="I35" s="430"/>
      <c r="J35" s="115">
        <f>MROUND(ROUNDDOWN(I36*0.8,-1),50)</f>
        <v>1700</v>
      </c>
      <c r="K35" s="430"/>
      <c r="L35" s="115">
        <f>MROUND(ROUNDDOWN(K36*0.8,-1),50)</f>
        <v>1600</v>
      </c>
      <c r="M35" s="430"/>
      <c r="N35" s="115">
        <f>MROUND(ROUNDDOWN(M36*0.8,-1),50)</f>
        <v>1500</v>
      </c>
      <c r="O35" s="430"/>
      <c r="P35" s="115">
        <f>MROUND(ROUNDDOWN(O36*0.8,-1),50)</f>
        <v>1500</v>
      </c>
      <c r="Q35" s="430"/>
      <c r="R35" s="115">
        <f>MROUND(ROUNDDOWN(Q36*0.8,-1),50)</f>
        <v>1400</v>
      </c>
      <c r="S35" s="430"/>
      <c r="T35" s="115">
        <f>MROUND(ROUNDDOWN(S36*0.8,-1),50)</f>
        <v>1300</v>
      </c>
      <c r="U35" s="430"/>
      <c r="V35" s="115">
        <f>MROUND(ROUNDDOWN(U36*0.8,-1),50)</f>
        <v>1250</v>
      </c>
      <c r="W35" s="430"/>
      <c r="X35" s="115">
        <f>MROUND(ROUNDDOWN(W36*0.8,-1),50)</f>
        <v>1100</v>
      </c>
      <c r="Y35" s="430"/>
      <c r="Z35" s="115">
        <f>MROUND(ROUNDDOWN(Y36*0.8,-1),50)</f>
        <v>1050</v>
      </c>
      <c r="AA35" s="431"/>
      <c r="AB35" s="165">
        <f>MROUND(ROUNDDOWN(AA36*0.8,-1),50)</f>
        <v>1050</v>
      </c>
      <c r="AC35" s="431"/>
      <c r="AD35" s="165">
        <f>MROUND(ROUNDDOWN(AC36*0.8,-1),50)</f>
        <v>1050</v>
      </c>
      <c r="AE35" s="903" t="s">
        <v>312</v>
      </c>
      <c r="AF35" s="904"/>
      <c r="AG35" s="924">
        <v>1</v>
      </c>
      <c r="AH35" s="924"/>
      <c r="AI35" s="936">
        <f>AG35+$AI$37</f>
        <v>1.6</v>
      </c>
      <c r="AJ35" s="937"/>
      <c r="AK35" s="929">
        <f>AI35+$AK$39</f>
        <v>1.6</v>
      </c>
      <c r="AL35" s="929"/>
      <c r="AM35" s="921">
        <f>AK35+$AM$41</f>
        <v>1.6</v>
      </c>
      <c r="AN35" s="921"/>
      <c r="AO35" s="921">
        <f>AM35+$AO$43</f>
        <v>1.6</v>
      </c>
      <c r="AP35" s="921"/>
      <c r="AQ35" s="921">
        <f>AO35+$AQ$45</f>
        <v>1.6</v>
      </c>
      <c r="AR35" s="921"/>
      <c r="AS35" s="925">
        <f>AQ35+$AS$47</f>
        <v>1.6</v>
      </c>
      <c r="AT35" s="926"/>
      <c r="AU35" s="925">
        <f>AS35+$AU$49</f>
        <v>1.6</v>
      </c>
      <c r="AV35" s="926"/>
      <c r="AW35" s="925">
        <f>AU35+$AW$51</f>
        <v>1.6</v>
      </c>
      <c r="AX35" s="929"/>
      <c r="AY35" s="921">
        <f>AW35+$AY$53</f>
        <v>1.6</v>
      </c>
      <c r="AZ35" s="921"/>
      <c r="BA35" s="921">
        <f>AY35+$BA$55</f>
        <v>1.6</v>
      </c>
      <c r="BB35" s="921"/>
      <c r="BC35" s="921">
        <f>BA35+$BC$57</f>
        <v>1.6</v>
      </c>
      <c r="BD35" s="922"/>
      <c r="BE35" s="400"/>
      <c r="BF35" s="400"/>
      <c r="BG35" s="400"/>
      <c r="BH35" s="400"/>
      <c r="BI35" s="400"/>
      <c r="BJ35" s="400"/>
      <c r="BK35" s="400"/>
      <c r="BL35" s="400"/>
      <c r="BM35" s="400"/>
      <c r="BN35" s="400"/>
      <c r="BO35" s="400"/>
      <c r="BP35" s="400"/>
      <c r="BQ35" s="400"/>
      <c r="BR35" s="400"/>
      <c r="BS35" s="400"/>
      <c r="BT35" s="400"/>
      <c r="BU35" s="400"/>
      <c r="BV35" s="400"/>
      <c r="BW35" s="400"/>
      <c r="BX35" s="400"/>
      <c r="BY35" s="400"/>
      <c r="BZ35" s="400"/>
      <c r="CA35" s="400"/>
      <c r="CB35" s="400"/>
      <c r="CC35" s="400"/>
      <c r="CD35" s="400"/>
      <c r="CE35" s="400"/>
      <c r="CF35" s="400"/>
      <c r="CG35" s="400"/>
      <c r="CH35" s="400"/>
      <c r="CI35" s="400"/>
      <c r="CJ35" s="400"/>
      <c r="CK35" s="400"/>
      <c r="CL35" s="400"/>
      <c r="CM35" s="400"/>
      <c r="CN35" s="400"/>
      <c r="CO35" s="400"/>
      <c r="CP35" s="400"/>
      <c r="CQ35" s="400"/>
      <c r="CR35" s="400"/>
      <c r="CS35" s="400"/>
      <c r="CT35" s="400"/>
      <c r="CU35" s="400"/>
      <c r="CV35" s="400"/>
      <c r="CW35" s="400"/>
      <c r="CX35" s="400"/>
      <c r="CY35" s="400"/>
      <c r="CZ35" s="400"/>
      <c r="DA35" s="400"/>
      <c r="DB35" s="400"/>
      <c r="DC35" s="400"/>
      <c r="DD35" s="400"/>
      <c r="DE35" s="400"/>
      <c r="DF35" s="400"/>
      <c r="DG35" s="400"/>
      <c r="DH35" s="400"/>
      <c r="DI35" s="400"/>
      <c r="DJ35" s="400"/>
      <c r="DK35" s="400"/>
      <c r="DL35" s="400"/>
      <c r="DM35" s="400"/>
      <c r="DN35" s="400"/>
      <c r="DO35" s="400"/>
      <c r="DP35" s="400"/>
      <c r="DQ35" s="400"/>
      <c r="DR35" s="400"/>
      <c r="DS35" s="400"/>
      <c r="DT35" s="400"/>
      <c r="DU35" s="400"/>
      <c r="DV35" s="400"/>
      <c r="DW35" s="400"/>
      <c r="DX35" s="400"/>
      <c r="DY35" s="400"/>
      <c r="DZ35" s="400"/>
      <c r="EA35" s="400"/>
      <c r="EB35" s="400"/>
      <c r="EC35" s="400"/>
      <c r="ED35" s="400"/>
      <c r="EE35" s="400"/>
      <c r="EF35" s="400"/>
      <c r="EG35" s="400"/>
      <c r="EH35" s="400"/>
      <c r="EI35" s="400"/>
      <c r="EJ35" s="400"/>
      <c r="EK35" s="400"/>
      <c r="EL35" s="400"/>
      <c r="EM35" s="400"/>
      <c r="EN35" s="400"/>
      <c r="EO35" s="400"/>
      <c r="EP35" s="400"/>
      <c r="EQ35" s="400"/>
      <c r="ER35" s="400"/>
      <c r="ES35" s="400"/>
      <c r="ET35" s="400"/>
      <c r="EU35" s="400"/>
      <c r="EV35" s="400"/>
      <c r="EW35" s="400"/>
      <c r="EX35" s="400"/>
      <c r="EY35" s="400"/>
      <c r="EZ35" s="400"/>
      <c r="FA35" s="400"/>
      <c r="FB35" s="400"/>
      <c r="FC35" s="400"/>
      <c r="FD35" s="400"/>
      <c r="FE35" s="400"/>
      <c r="FF35" s="400"/>
      <c r="FG35" s="400"/>
      <c r="FH35" s="400"/>
      <c r="FI35" s="400"/>
      <c r="FJ35" s="400"/>
      <c r="FK35" s="400"/>
      <c r="FL35" s="400"/>
      <c r="FM35" s="400"/>
      <c r="FN35" s="400"/>
      <c r="FO35" s="400"/>
      <c r="FP35" s="400"/>
      <c r="FQ35" s="400"/>
      <c r="FR35" s="400"/>
      <c r="FS35" s="400"/>
      <c r="FT35" s="400"/>
      <c r="FU35" s="400"/>
      <c r="FV35" s="400"/>
      <c r="FW35" s="400"/>
      <c r="FX35" s="400"/>
      <c r="FY35" s="400"/>
      <c r="FZ35" s="400"/>
      <c r="GA35" s="400"/>
      <c r="GB35" s="400"/>
      <c r="GC35" s="400"/>
      <c r="GD35" s="400"/>
      <c r="GE35" s="400"/>
      <c r="GF35" s="400"/>
      <c r="GG35" s="400"/>
      <c r="GH35" s="400"/>
      <c r="GI35" s="400"/>
      <c r="GJ35" s="400"/>
      <c r="GK35" s="400"/>
      <c r="GL35" s="400"/>
      <c r="GM35" s="400"/>
      <c r="GN35" s="400"/>
      <c r="GO35" s="400"/>
      <c r="GP35" s="400"/>
      <c r="GQ35" s="400"/>
      <c r="GR35" s="400"/>
      <c r="GS35" s="400"/>
      <c r="GT35" s="400"/>
      <c r="GU35" s="400"/>
      <c r="GV35" s="400"/>
      <c r="GW35" s="400"/>
      <c r="GX35" s="400"/>
      <c r="GY35" s="400"/>
      <c r="GZ35" s="400"/>
      <c r="HA35" s="400"/>
      <c r="HB35" s="400"/>
      <c r="HC35" s="400"/>
      <c r="HD35" s="400"/>
      <c r="HE35" s="400"/>
      <c r="HF35" s="400"/>
      <c r="HG35" s="400"/>
      <c r="HH35" s="400"/>
      <c r="HI35" s="400"/>
      <c r="HJ35" s="400"/>
      <c r="HK35" s="400"/>
      <c r="HL35" s="400"/>
      <c r="HM35" s="400"/>
      <c r="HN35" s="400"/>
      <c r="HO35" s="400"/>
      <c r="HP35" s="400"/>
      <c r="HQ35" s="400"/>
      <c r="HR35" s="400"/>
      <c r="HS35" s="400"/>
      <c r="HT35" s="400"/>
      <c r="HU35" s="400"/>
      <c r="HV35" s="400"/>
      <c r="HW35" s="400"/>
      <c r="HX35" s="400"/>
      <c r="HY35" s="400"/>
      <c r="HZ35" s="400"/>
      <c r="IA35" s="400"/>
      <c r="IB35" s="400"/>
      <c r="IC35" s="400"/>
      <c r="ID35" s="400"/>
      <c r="IE35" s="400"/>
      <c r="IF35" s="400"/>
      <c r="IG35" s="400"/>
      <c r="IH35" s="400"/>
      <c r="II35" s="400"/>
      <c r="IJ35" s="400"/>
      <c r="IK35" s="400"/>
      <c r="IL35" s="400"/>
      <c r="IM35" s="400"/>
      <c r="IN35" s="400"/>
      <c r="IO35" s="400"/>
      <c r="IP35" s="400"/>
      <c r="IQ35" s="400"/>
      <c r="IR35" s="400"/>
      <c r="IS35" s="400"/>
    </row>
    <row r="36" spans="1:253" ht="16.5">
      <c r="A36" s="424">
        <f>$M$2+MROUND(ROUNDDOWN(AE6*$F$2,-1),50)</f>
        <v>3450</v>
      </c>
      <c r="B36" s="145"/>
      <c r="C36" s="425">
        <f>IF((AE7)&lt;=$U$2,$M$2,$M$2+MROUND(ROUNDDOWN((AE7-$U$2)*$F$2,-1),50))</f>
        <v>2400</v>
      </c>
      <c r="D36" s="150"/>
      <c r="E36" s="425">
        <f>IF((AE9)&lt;=$U$2,$M$2,$M$2+MROUND(ROUNDDOWN((AE9-$U$2)*$F$2,-1),50))</f>
        <v>2350</v>
      </c>
      <c r="F36" s="150"/>
      <c r="G36" s="425">
        <f>IF((AE11)&lt;=$U$2,$M$2,$M$2+MROUND(ROUNDDOWN((AE11-$U$2)*$F$2,-1),50))</f>
        <v>2200</v>
      </c>
      <c r="H36" s="150"/>
      <c r="I36" s="426">
        <f>IF((AE13)&lt;=$U$2,$M$2,$M$2+MROUND(ROUNDDOWN((AE13-$U$2)*$F$2,-1),50))</f>
        <v>2100</v>
      </c>
      <c r="J36" s="118"/>
      <c r="K36" s="426">
        <f>IF((AE15)&lt;=$U$2,$M$2,$M$2+MROUND(ROUNDDOWN((AE15-$U$2)*$F$2,-1),50))</f>
        <v>2000</v>
      </c>
      <c r="L36" s="118"/>
      <c r="M36" s="426">
        <f>IF((AE17)&lt;=$U$2,$M$2,$M$2+MROUND(ROUNDDOWN((AE17-$U$2)*$F$2,-1),50))</f>
        <v>1900</v>
      </c>
      <c r="N36" s="118"/>
      <c r="O36" s="426">
        <f>IF((AE19)&lt;=$U$2,$M$2,$M$2+MROUND(ROUNDDOWN((AE19-$U$2)*$F$2,-1),50))</f>
        <v>1850</v>
      </c>
      <c r="P36" s="118"/>
      <c r="Q36" s="426">
        <f>IF((AE21)&lt;=$U$2,$M$2,$M$2+MROUND(ROUNDDOWN((AE21-$U$2)*$F$2,-1),50))</f>
        <v>1750</v>
      </c>
      <c r="R36" s="118"/>
      <c r="S36" s="426">
        <f>IF((AE23)&lt;=$U$2,$M$2,$M$2+MROUND(ROUNDDOWN((AE23-$U$2)*$F$2,-1),50))</f>
        <v>1650</v>
      </c>
      <c r="T36" s="118"/>
      <c r="U36" s="426">
        <f>IF((AE25)&lt;=$U$2,$M$2,$M$2+MROUND(ROUNDDOWN((AE25-$U$2)*$F$2,-1),50))</f>
        <v>1550</v>
      </c>
      <c r="V36" s="118"/>
      <c r="W36" s="426">
        <f>IF((AE27)&lt;=$U$2,$M$2,$M$2+MROUND(ROUNDDOWN((AE27-$U$2)*$F$2,-1),50))</f>
        <v>1400</v>
      </c>
      <c r="X36" s="118"/>
      <c r="Y36" s="426">
        <f>IF((AE29)&lt;=$U$2,$M$2,$M$2+MROUND(ROUNDDOWN((AE29-$U$2)*$F$2,-1),50))</f>
        <v>1300</v>
      </c>
      <c r="Z36" s="118"/>
      <c r="AA36" s="427">
        <f>IF((AE31)&lt;=$U$2,$M$2,$M$2+MROUND(ROUNDDOWN((AE31-$U$2)*$F$2,-1),50))</f>
        <v>1300</v>
      </c>
      <c r="AB36" s="211"/>
      <c r="AC36" s="427">
        <f>IF((AE33)&lt;=$U$2,$M$2,$M$2+MROUND(ROUNDDOWN((AE33-$U$2)*$F$2,-1),50))</f>
        <v>1300</v>
      </c>
      <c r="AD36" s="211"/>
      <c r="AE36" s="905"/>
      <c r="AF36" s="906"/>
      <c r="AG36" s="924"/>
      <c r="AH36" s="924"/>
      <c r="AI36" s="938"/>
      <c r="AJ36" s="939"/>
      <c r="AK36" s="930"/>
      <c r="AL36" s="930"/>
      <c r="AM36" s="921"/>
      <c r="AN36" s="921"/>
      <c r="AO36" s="921"/>
      <c r="AP36" s="921"/>
      <c r="AQ36" s="921"/>
      <c r="AR36" s="921"/>
      <c r="AS36" s="927"/>
      <c r="AT36" s="928"/>
      <c r="AU36" s="927"/>
      <c r="AV36" s="928"/>
      <c r="AW36" s="927"/>
      <c r="AX36" s="930"/>
      <c r="AY36" s="921"/>
      <c r="AZ36" s="921"/>
      <c r="BA36" s="921"/>
      <c r="BB36" s="921"/>
      <c r="BC36" s="921"/>
      <c r="BD36" s="922"/>
      <c r="BE36" s="400"/>
      <c r="BF36" s="400"/>
      <c r="BG36" s="400"/>
      <c r="BH36" s="400"/>
      <c r="BI36" s="400"/>
      <c r="BJ36" s="400"/>
      <c r="BK36" s="400"/>
      <c r="BL36" s="400"/>
      <c r="BM36" s="400"/>
      <c r="BN36" s="400"/>
      <c r="BO36" s="400"/>
      <c r="BP36" s="400"/>
      <c r="BQ36" s="400"/>
      <c r="BR36" s="400"/>
      <c r="BS36" s="400"/>
      <c r="BT36" s="400"/>
      <c r="BU36" s="400"/>
      <c r="BV36" s="400"/>
      <c r="BW36" s="400"/>
      <c r="BX36" s="400"/>
      <c r="BY36" s="400"/>
      <c r="BZ36" s="400"/>
      <c r="CA36" s="400"/>
      <c r="CB36" s="400"/>
      <c r="CC36" s="400"/>
      <c r="CD36" s="400"/>
      <c r="CE36" s="400"/>
      <c r="CF36" s="400"/>
      <c r="CG36" s="400"/>
      <c r="CH36" s="400"/>
      <c r="CI36" s="400"/>
      <c r="CJ36" s="400"/>
      <c r="CK36" s="400"/>
      <c r="CL36" s="400"/>
      <c r="CM36" s="400"/>
      <c r="CN36" s="400"/>
      <c r="CO36" s="400"/>
      <c r="CP36" s="400"/>
      <c r="CQ36" s="400"/>
      <c r="CR36" s="400"/>
      <c r="CS36" s="400"/>
      <c r="CT36" s="400"/>
      <c r="CU36" s="400"/>
      <c r="CV36" s="400"/>
      <c r="CW36" s="400"/>
      <c r="CX36" s="400"/>
      <c r="CY36" s="400"/>
      <c r="CZ36" s="400"/>
      <c r="DA36" s="400"/>
      <c r="DB36" s="400"/>
      <c r="DC36" s="400"/>
      <c r="DD36" s="400"/>
      <c r="DE36" s="400"/>
      <c r="DF36" s="400"/>
      <c r="DG36" s="400"/>
      <c r="DH36" s="400"/>
      <c r="DI36" s="400"/>
      <c r="DJ36" s="400"/>
      <c r="DK36" s="400"/>
      <c r="DL36" s="400"/>
      <c r="DM36" s="400"/>
      <c r="DN36" s="400"/>
      <c r="DO36" s="400"/>
      <c r="DP36" s="400"/>
      <c r="DQ36" s="400"/>
      <c r="DR36" s="400"/>
      <c r="DS36" s="400"/>
      <c r="DT36" s="400"/>
      <c r="DU36" s="400"/>
      <c r="DV36" s="400"/>
      <c r="DW36" s="400"/>
      <c r="DX36" s="400"/>
      <c r="DY36" s="400"/>
      <c r="DZ36" s="400"/>
      <c r="EA36" s="400"/>
      <c r="EB36" s="400"/>
      <c r="EC36" s="400"/>
      <c r="ED36" s="400"/>
      <c r="EE36" s="400"/>
      <c r="EF36" s="400"/>
      <c r="EG36" s="400"/>
      <c r="EH36" s="400"/>
      <c r="EI36" s="400"/>
      <c r="EJ36" s="400"/>
      <c r="EK36" s="400"/>
      <c r="EL36" s="400"/>
      <c r="EM36" s="400"/>
      <c r="EN36" s="400"/>
      <c r="EO36" s="400"/>
      <c r="EP36" s="400"/>
      <c r="EQ36" s="400"/>
      <c r="ER36" s="400"/>
      <c r="ES36" s="400"/>
      <c r="ET36" s="400"/>
      <c r="EU36" s="400"/>
      <c r="EV36" s="400"/>
      <c r="EW36" s="400"/>
      <c r="EX36" s="400"/>
      <c r="EY36" s="400"/>
      <c r="EZ36" s="400"/>
      <c r="FA36" s="400"/>
      <c r="FB36" s="400"/>
      <c r="FC36" s="400"/>
      <c r="FD36" s="400"/>
      <c r="FE36" s="400"/>
      <c r="FF36" s="400"/>
      <c r="FG36" s="400"/>
      <c r="FH36" s="400"/>
      <c r="FI36" s="400"/>
      <c r="FJ36" s="400"/>
      <c r="FK36" s="400"/>
      <c r="FL36" s="400"/>
      <c r="FM36" s="400"/>
      <c r="FN36" s="400"/>
      <c r="FO36" s="400"/>
      <c r="FP36" s="400"/>
      <c r="FQ36" s="400"/>
      <c r="FR36" s="400"/>
      <c r="FS36" s="400"/>
      <c r="FT36" s="400"/>
      <c r="FU36" s="400"/>
      <c r="FV36" s="400"/>
      <c r="FW36" s="400"/>
      <c r="FX36" s="400"/>
      <c r="FY36" s="400"/>
      <c r="FZ36" s="400"/>
      <c r="GA36" s="400"/>
      <c r="GB36" s="400"/>
      <c r="GC36" s="400"/>
      <c r="GD36" s="400"/>
      <c r="GE36" s="400"/>
      <c r="GF36" s="400"/>
      <c r="GG36" s="400"/>
      <c r="GH36" s="400"/>
      <c r="GI36" s="400"/>
      <c r="GJ36" s="400"/>
      <c r="GK36" s="400"/>
      <c r="GL36" s="400"/>
      <c r="GM36" s="400"/>
      <c r="GN36" s="400"/>
      <c r="GO36" s="400"/>
      <c r="GP36" s="400"/>
      <c r="GQ36" s="400"/>
      <c r="GR36" s="400"/>
      <c r="GS36" s="400"/>
      <c r="GT36" s="400"/>
      <c r="GU36" s="400"/>
      <c r="GV36" s="400"/>
      <c r="GW36" s="400"/>
      <c r="GX36" s="400"/>
      <c r="GY36" s="400"/>
      <c r="GZ36" s="400"/>
      <c r="HA36" s="400"/>
      <c r="HB36" s="400"/>
      <c r="HC36" s="400"/>
      <c r="HD36" s="400"/>
      <c r="HE36" s="400"/>
      <c r="HF36" s="400"/>
      <c r="HG36" s="400"/>
      <c r="HH36" s="400"/>
      <c r="HI36" s="400"/>
      <c r="HJ36" s="400"/>
      <c r="HK36" s="400"/>
      <c r="HL36" s="400"/>
      <c r="HM36" s="400"/>
      <c r="HN36" s="400"/>
      <c r="HO36" s="400"/>
      <c r="HP36" s="400"/>
      <c r="HQ36" s="400"/>
      <c r="HR36" s="400"/>
      <c r="HS36" s="400"/>
      <c r="HT36" s="400"/>
      <c r="HU36" s="400"/>
      <c r="HV36" s="400"/>
      <c r="HW36" s="400"/>
      <c r="HX36" s="400"/>
      <c r="HY36" s="400"/>
      <c r="HZ36" s="400"/>
      <c r="IA36" s="400"/>
      <c r="IB36" s="400"/>
      <c r="IC36" s="400"/>
      <c r="ID36" s="400"/>
      <c r="IE36" s="400"/>
      <c r="IF36" s="400"/>
      <c r="IG36" s="400"/>
      <c r="IH36" s="400"/>
      <c r="II36" s="400"/>
      <c r="IJ36" s="400"/>
      <c r="IK36" s="400"/>
      <c r="IL36" s="400"/>
      <c r="IM36" s="400"/>
      <c r="IN36" s="400"/>
      <c r="IO36" s="400"/>
      <c r="IP36" s="400"/>
      <c r="IQ36" s="400"/>
      <c r="IR36" s="400"/>
      <c r="IS36" s="400"/>
    </row>
    <row r="37" spans="1:253" ht="16.5">
      <c r="A37" s="428"/>
      <c r="B37" s="141">
        <f>MROUND(ROUNDDOWN(A38*0.8,-1),50)</f>
        <v>2850</v>
      </c>
      <c r="C37" s="429"/>
      <c r="D37" s="141">
        <f>MROUND(ROUNDDOWN(C38*0.8,-1),50)</f>
        <v>2050</v>
      </c>
      <c r="E37" s="429"/>
      <c r="F37" s="141">
        <f>MROUND(ROUNDDOWN(E38*0.8,-1),50)</f>
        <v>1950</v>
      </c>
      <c r="G37" s="429"/>
      <c r="H37" s="141">
        <f>MROUND(ROUNDDOWN(G38*0.8,-1),50)</f>
        <v>1900</v>
      </c>
      <c r="I37" s="430"/>
      <c r="J37" s="115">
        <f>MROUND(ROUNDDOWN(I38*0.8,-1),50)</f>
        <v>1800</v>
      </c>
      <c r="K37" s="430"/>
      <c r="L37" s="115">
        <f>MROUND(ROUNDDOWN(K38*0.8,-1),50)</f>
        <v>1700</v>
      </c>
      <c r="M37" s="430"/>
      <c r="N37" s="115">
        <f>MROUND(ROUNDDOWN(M38*0.8,-1),50)</f>
        <v>1650</v>
      </c>
      <c r="O37" s="430"/>
      <c r="P37" s="115">
        <f>MROUND(ROUNDDOWN(O38*0.8,-1),50)</f>
        <v>1550</v>
      </c>
      <c r="Q37" s="430"/>
      <c r="R37" s="115">
        <f>MROUND(ROUNDDOWN(Q38*0.8,-1),50)</f>
        <v>1500</v>
      </c>
      <c r="S37" s="430"/>
      <c r="T37" s="115">
        <f>MROUND(ROUNDDOWN(S38*0.8,-1),50)</f>
        <v>1400</v>
      </c>
      <c r="U37" s="430"/>
      <c r="V37" s="115">
        <f>MROUND(ROUNDDOWN(U38*0.8,-1),50)</f>
        <v>1300</v>
      </c>
      <c r="W37" s="430"/>
      <c r="X37" s="115">
        <f>MROUND(ROUNDDOWN(W38*0.8,-1),50)</f>
        <v>1200</v>
      </c>
      <c r="Y37" s="430"/>
      <c r="Z37" s="115">
        <f>MROUND(ROUNDDOWN(Y38*0.8,-1),50)</f>
        <v>1050</v>
      </c>
      <c r="AA37" s="431"/>
      <c r="AB37" s="165">
        <f>MROUND(ROUNDDOWN(AA38*0.8,-1),50)</f>
        <v>1050</v>
      </c>
      <c r="AC37" s="431"/>
      <c r="AD37" s="165">
        <f>MROUND(ROUNDDOWN(AC38*0.8,-1),50)</f>
        <v>1050</v>
      </c>
      <c r="AE37" s="431"/>
      <c r="AF37" s="165">
        <f>MROUND(ROUNDDOWN(AE38*0.8,-1),50)</f>
        <v>1050</v>
      </c>
      <c r="AG37" s="903" t="s">
        <v>313</v>
      </c>
      <c r="AH37" s="904"/>
      <c r="AI37" s="924">
        <v>0.6</v>
      </c>
      <c r="AJ37" s="934"/>
      <c r="AK37" s="929">
        <f>AI37+$AK$39</f>
        <v>0.6</v>
      </c>
      <c r="AL37" s="929"/>
      <c r="AM37" s="921">
        <f>AK37+$AM$41</f>
        <v>0.6</v>
      </c>
      <c r="AN37" s="921"/>
      <c r="AO37" s="921">
        <f>AM37+$AO$43</f>
        <v>0.6</v>
      </c>
      <c r="AP37" s="921"/>
      <c r="AQ37" s="921">
        <f>AO37+$AQ$45</f>
        <v>0.6</v>
      </c>
      <c r="AR37" s="921"/>
      <c r="AS37" s="925">
        <f>AQ37+$AS$47</f>
        <v>0.6</v>
      </c>
      <c r="AT37" s="926"/>
      <c r="AU37" s="925">
        <f>AS37+$AU$49</f>
        <v>0.6</v>
      </c>
      <c r="AV37" s="926"/>
      <c r="AW37" s="925">
        <f>AU37+$AW$51</f>
        <v>0.6</v>
      </c>
      <c r="AX37" s="929"/>
      <c r="AY37" s="921">
        <f>AW37+$AY$53</f>
        <v>0.6</v>
      </c>
      <c r="AZ37" s="921"/>
      <c r="BA37" s="921">
        <f>AY37+$BA$55</f>
        <v>0.6</v>
      </c>
      <c r="BB37" s="921"/>
      <c r="BC37" s="921">
        <f>BA37+$BC$57</f>
        <v>0.6</v>
      </c>
      <c r="BD37" s="922"/>
      <c r="BE37" s="400"/>
      <c r="BF37" s="400"/>
      <c r="BG37" s="400"/>
      <c r="BH37" s="400"/>
      <c r="BI37" s="400"/>
      <c r="BJ37" s="400"/>
      <c r="BK37" s="400"/>
      <c r="BL37" s="400"/>
      <c r="BM37" s="400"/>
      <c r="BN37" s="400"/>
      <c r="BO37" s="400"/>
      <c r="BP37" s="400"/>
      <c r="BQ37" s="400"/>
      <c r="BR37" s="400"/>
      <c r="BS37" s="400"/>
      <c r="BT37" s="400"/>
      <c r="BU37" s="400"/>
      <c r="BV37" s="400"/>
      <c r="BW37" s="400"/>
      <c r="BX37" s="400"/>
      <c r="BY37" s="400"/>
      <c r="BZ37" s="400"/>
      <c r="CA37" s="400"/>
      <c r="CB37" s="400"/>
      <c r="CC37" s="400"/>
      <c r="CD37" s="400"/>
      <c r="CE37" s="400"/>
      <c r="CF37" s="400"/>
      <c r="CG37" s="400"/>
      <c r="CH37" s="400"/>
      <c r="CI37" s="400"/>
      <c r="CJ37" s="400"/>
      <c r="CK37" s="400"/>
      <c r="CL37" s="400"/>
      <c r="CM37" s="400"/>
      <c r="CN37" s="400"/>
      <c r="CO37" s="400"/>
      <c r="CP37" s="400"/>
      <c r="CQ37" s="400"/>
      <c r="CR37" s="400"/>
      <c r="CS37" s="400"/>
      <c r="CT37" s="400"/>
      <c r="CU37" s="400"/>
      <c r="CV37" s="400"/>
      <c r="CW37" s="400"/>
      <c r="CX37" s="400"/>
      <c r="CY37" s="400"/>
      <c r="CZ37" s="400"/>
      <c r="DA37" s="400"/>
      <c r="DB37" s="400"/>
      <c r="DC37" s="400"/>
      <c r="DD37" s="400"/>
      <c r="DE37" s="400"/>
      <c r="DF37" s="400"/>
      <c r="DG37" s="400"/>
      <c r="DH37" s="400"/>
      <c r="DI37" s="400"/>
      <c r="DJ37" s="400"/>
      <c r="DK37" s="400"/>
      <c r="DL37" s="400"/>
      <c r="DM37" s="400"/>
      <c r="DN37" s="400"/>
      <c r="DO37" s="400"/>
      <c r="DP37" s="400"/>
      <c r="DQ37" s="400"/>
      <c r="DR37" s="400"/>
      <c r="DS37" s="400"/>
      <c r="DT37" s="400"/>
      <c r="DU37" s="400"/>
      <c r="DV37" s="400"/>
      <c r="DW37" s="400"/>
      <c r="DX37" s="400"/>
      <c r="DY37" s="400"/>
      <c r="DZ37" s="400"/>
      <c r="EA37" s="400"/>
      <c r="EB37" s="400"/>
      <c r="EC37" s="400"/>
      <c r="ED37" s="400"/>
      <c r="EE37" s="400"/>
      <c r="EF37" s="400"/>
      <c r="EG37" s="400"/>
      <c r="EH37" s="400"/>
      <c r="EI37" s="400"/>
      <c r="EJ37" s="400"/>
      <c r="EK37" s="400"/>
      <c r="EL37" s="400"/>
      <c r="EM37" s="400"/>
      <c r="EN37" s="400"/>
      <c r="EO37" s="400"/>
      <c r="EP37" s="400"/>
      <c r="EQ37" s="400"/>
      <c r="ER37" s="400"/>
      <c r="ES37" s="400"/>
      <c r="ET37" s="400"/>
      <c r="EU37" s="400"/>
      <c r="EV37" s="400"/>
      <c r="EW37" s="400"/>
      <c r="EX37" s="400"/>
      <c r="EY37" s="400"/>
      <c r="EZ37" s="400"/>
      <c r="FA37" s="400"/>
      <c r="FB37" s="400"/>
      <c r="FC37" s="400"/>
      <c r="FD37" s="400"/>
      <c r="FE37" s="400"/>
      <c r="FF37" s="400"/>
      <c r="FG37" s="400"/>
      <c r="FH37" s="400"/>
      <c r="FI37" s="400"/>
      <c r="FJ37" s="400"/>
      <c r="FK37" s="400"/>
      <c r="FL37" s="400"/>
      <c r="FM37" s="400"/>
      <c r="FN37" s="400"/>
      <c r="FO37" s="400"/>
      <c r="FP37" s="400"/>
      <c r="FQ37" s="400"/>
      <c r="FR37" s="400"/>
      <c r="FS37" s="400"/>
      <c r="FT37" s="400"/>
      <c r="FU37" s="400"/>
      <c r="FV37" s="400"/>
      <c r="FW37" s="400"/>
      <c r="FX37" s="400"/>
      <c r="FY37" s="400"/>
      <c r="FZ37" s="400"/>
      <c r="GA37" s="400"/>
      <c r="GB37" s="400"/>
      <c r="GC37" s="400"/>
      <c r="GD37" s="400"/>
      <c r="GE37" s="400"/>
      <c r="GF37" s="400"/>
      <c r="GG37" s="400"/>
      <c r="GH37" s="400"/>
      <c r="GI37" s="400"/>
      <c r="GJ37" s="400"/>
      <c r="GK37" s="400"/>
      <c r="GL37" s="400"/>
      <c r="GM37" s="400"/>
      <c r="GN37" s="400"/>
      <c r="GO37" s="400"/>
      <c r="GP37" s="400"/>
      <c r="GQ37" s="400"/>
      <c r="GR37" s="400"/>
      <c r="GS37" s="400"/>
      <c r="GT37" s="400"/>
      <c r="GU37" s="400"/>
      <c r="GV37" s="400"/>
      <c r="GW37" s="400"/>
      <c r="GX37" s="400"/>
      <c r="GY37" s="400"/>
      <c r="GZ37" s="400"/>
      <c r="HA37" s="400"/>
      <c r="HB37" s="400"/>
      <c r="HC37" s="400"/>
      <c r="HD37" s="400"/>
      <c r="HE37" s="400"/>
      <c r="HF37" s="400"/>
      <c r="HG37" s="400"/>
      <c r="HH37" s="400"/>
      <c r="HI37" s="400"/>
      <c r="HJ37" s="400"/>
      <c r="HK37" s="400"/>
      <c r="HL37" s="400"/>
      <c r="HM37" s="400"/>
      <c r="HN37" s="400"/>
      <c r="HO37" s="400"/>
      <c r="HP37" s="400"/>
      <c r="HQ37" s="400"/>
      <c r="HR37" s="400"/>
      <c r="HS37" s="400"/>
      <c r="HT37" s="400"/>
      <c r="HU37" s="400"/>
      <c r="HV37" s="400"/>
      <c r="HW37" s="400"/>
      <c r="HX37" s="400"/>
      <c r="HY37" s="400"/>
      <c r="HZ37" s="400"/>
      <c r="IA37" s="400"/>
      <c r="IB37" s="400"/>
      <c r="IC37" s="400"/>
      <c r="ID37" s="400"/>
      <c r="IE37" s="400"/>
      <c r="IF37" s="400"/>
      <c r="IG37" s="400"/>
      <c r="IH37" s="400"/>
      <c r="II37" s="400"/>
      <c r="IJ37" s="400"/>
      <c r="IK37" s="400"/>
      <c r="IL37" s="400"/>
      <c r="IM37" s="400"/>
      <c r="IN37" s="400"/>
      <c r="IO37" s="400"/>
      <c r="IP37" s="400"/>
      <c r="IQ37" s="400"/>
      <c r="IR37" s="400"/>
      <c r="IS37" s="400"/>
    </row>
    <row r="38" spans="1:253" ht="16.5">
      <c r="A38" s="424">
        <f>$M$2+MROUND(ROUNDDOWN(AG6*$F$2,-1),50)</f>
        <v>3550</v>
      </c>
      <c r="B38" s="145"/>
      <c r="C38" s="425">
        <f>IF((AG7)&lt;=$U$2,$M$2,$M$2+MROUND(ROUNDDOWN((AG7-$U$2)*$F$2,-1),50))</f>
        <v>2550</v>
      </c>
      <c r="D38" s="150"/>
      <c r="E38" s="425">
        <f>IF((AG9)&lt;=$U$2,$M$2,$M$2+MROUND(ROUNDDOWN((AG9-$U$2)*$F$2,-1),50))</f>
        <v>2450</v>
      </c>
      <c r="F38" s="150"/>
      <c r="G38" s="425">
        <f>IF((AG11)&lt;=$U$2,$M$2,$M$2+MROUND(ROUNDDOWN((AG11-$U$2)*$F$2,-1),50))</f>
        <v>2350</v>
      </c>
      <c r="H38" s="150"/>
      <c r="I38" s="426">
        <f>IF((AG13)&lt;=$U$2,$M$2,$M$2+MROUND(ROUNDDOWN((AG13-$U$2)*$F$2,-1),50))</f>
        <v>2250</v>
      </c>
      <c r="J38" s="118"/>
      <c r="K38" s="426">
        <f>IF((AG15)&lt;=$U$2,$M$2,$M$2+MROUND(ROUNDDOWN((AG15-$U$2)*$F$2,-1),50))</f>
        <v>2100</v>
      </c>
      <c r="L38" s="118"/>
      <c r="M38" s="426">
        <f>IF((AG17)&lt;=$U$2,$M$2,$M$2+MROUND(ROUNDDOWN((AG17-$U$2)*$F$2,-1),50))</f>
        <v>2050</v>
      </c>
      <c r="N38" s="118"/>
      <c r="O38" s="426">
        <f>IF((AG19)&lt;=$U$2,$M$2,$M$2+MROUND(ROUNDDOWN((AG19-$U$2)*$F$2,-1),50))</f>
        <v>1950</v>
      </c>
      <c r="P38" s="118"/>
      <c r="Q38" s="426">
        <f>IF((AG21)&lt;=$U$2,$M$2,$M$2+MROUND(ROUNDDOWN((AG21-$U$2)*$F$2,-1),50))</f>
        <v>1900</v>
      </c>
      <c r="R38" s="118"/>
      <c r="S38" s="426">
        <f>IF((AG23)&lt;=$U$2,$M$2,$M$2+MROUND(ROUNDDOWN((AG23-$U$2)*$F$2,-1),50))</f>
        <v>1750</v>
      </c>
      <c r="T38" s="118"/>
      <c r="U38" s="426">
        <f>IF((AG25)&lt;=$U$2,$M$2,$M$2+MROUND(ROUNDDOWN((AG25-$U$2)*$F$2,-1),50))</f>
        <v>1650</v>
      </c>
      <c r="V38" s="118"/>
      <c r="W38" s="426">
        <f>IF((AG27)&lt;=$U$2,$M$2,$M$2+MROUND(ROUNDDOWN((AG27-$U$2)*$F$2,-1),50))</f>
        <v>1500</v>
      </c>
      <c r="X38" s="118"/>
      <c r="Y38" s="426">
        <f>IF((AG29)&lt;=$U$2,$M$2,$M$2+MROUND(ROUNDDOWN((AG29-$U$2)*$F$2,-1),50))</f>
        <v>1300</v>
      </c>
      <c r="Z38" s="118"/>
      <c r="AA38" s="427">
        <f>IF((AG31)&lt;=$U$2,$M$2,$M$2+MROUND(ROUNDDOWN((AG31-$U$2)*$F$2,-1),50))</f>
        <v>1300</v>
      </c>
      <c r="AB38" s="211"/>
      <c r="AC38" s="427">
        <f>IF((AG33)&lt;=$U$2,$M$2,$M$2+MROUND(ROUNDDOWN((AG33-$U$2)*$F$2,-1),50))</f>
        <v>1300</v>
      </c>
      <c r="AD38" s="211"/>
      <c r="AE38" s="427">
        <f>IF((AG35)&lt;=$U$2,$M$2,$M$2+MROUND(ROUNDDOWN((AG35-$U$2)*$F$2,-1),50))</f>
        <v>1300</v>
      </c>
      <c r="AF38" s="211"/>
      <c r="AG38" s="905"/>
      <c r="AH38" s="906"/>
      <c r="AI38" s="924"/>
      <c r="AJ38" s="934"/>
      <c r="AK38" s="930"/>
      <c r="AL38" s="930"/>
      <c r="AM38" s="921"/>
      <c r="AN38" s="921"/>
      <c r="AO38" s="921"/>
      <c r="AP38" s="921"/>
      <c r="AQ38" s="921"/>
      <c r="AR38" s="921"/>
      <c r="AS38" s="927"/>
      <c r="AT38" s="928"/>
      <c r="AU38" s="927"/>
      <c r="AV38" s="928"/>
      <c r="AW38" s="927"/>
      <c r="AX38" s="930"/>
      <c r="AY38" s="921"/>
      <c r="AZ38" s="921"/>
      <c r="BA38" s="921"/>
      <c r="BB38" s="921"/>
      <c r="BC38" s="921"/>
      <c r="BD38" s="922"/>
      <c r="BE38" s="400"/>
      <c r="BF38" s="400"/>
      <c r="BG38" s="400"/>
      <c r="BH38" s="400"/>
      <c r="BI38" s="400"/>
      <c r="BJ38" s="400"/>
      <c r="BK38" s="400"/>
      <c r="BL38" s="400"/>
      <c r="BM38" s="400"/>
      <c r="BN38" s="400"/>
      <c r="BO38" s="400"/>
      <c r="BP38" s="400"/>
      <c r="BQ38" s="400"/>
      <c r="BR38" s="400"/>
      <c r="BS38" s="400"/>
      <c r="BT38" s="400"/>
      <c r="BU38" s="400"/>
      <c r="BV38" s="400"/>
      <c r="BW38" s="400"/>
      <c r="BX38" s="400"/>
      <c r="BY38" s="400"/>
      <c r="BZ38" s="400"/>
      <c r="CA38" s="400"/>
      <c r="CB38" s="400"/>
      <c r="CC38" s="400"/>
      <c r="CD38" s="400"/>
      <c r="CE38" s="400"/>
      <c r="CF38" s="400"/>
      <c r="CG38" s="400"/>
      <c r="CH38" s="400"/>
      <c r="CI38" s="400"/>
      <c r="CJ38" s="400"/>
      <c r="CK38" s="400"/>
      <c r="CL38" s="400"/>
      <c r="CM38" s="400"/>
      <c r="CN38" s="400"/>
      <c r="CO38" s="400"/>
      <c r="CP38" s="400"/>
      <c r="CQ38" s="400"/>
      <c r="CR38" s="400"/>
      <c r="CS38" s="400"/>
      <c r="CT38" s="400"/>
      <c r="CU38" s="400"/>
      <c r="CV38" s="400"/>
      <c r="CW38" s="400"/>
      <c r="CX38" s="400"/>
      <c r="CY38" s="400"/>
      <c r="CZ38" s="400"/>
      <c r="DA38" s="400"/>
      <c r="DB38" s="400"/>
      <c r="DC38" s="400"/>
      <c r="DD38" s="400"/>
      <c r="DE38" s="400"/>
      <c r="DF38" s="400"/>
      <c r="DG38" s="400"/>
      <c r="DH38" s="400"/>
      <c r="DI38" s="400"/>
      <c r="DJ38" s="400"/>
      <c r="DK38" s="400"/>
      <c r="DL38" s="400"/>
      <c r="DM38" s="400"/>
      <c r="DN38" s="400"/>
      <c r="DO38" s="400"/>
      <c r="DP38" s="400"/>
      <c r="DQ38" s="400"/>
      <c r="DR38" s="400"/>
      <c r="DS38" s="400"/>
      <c r="DT38" s="400"/>
      <c r="DU38" s="400"/>
      <c r="DV38" s="400"/>
      <c r="DW38" s="400"/>
      <c r="DX38" s="400"/>
      <c r="DY38" s="400"/>
      <c r="DZ38" s="400"/>
      <c r="EA38" s="400"/>
      <c r="EB38" s="400"/>
      <c r="EC38" s="400"/>
      <c r="ED38" s="400"/>
      <c r="EE38" s="400"/>
      <c r="EF38" s="400"/>
      <c r="EG38" s="400"/>
      <c r="EH38" s="400"/>
      <c r="EI38" s="400"/>
      <c r="EJ38" s="400"/>
      <c r="EK38" s="400"/>
      <c r="EL38" s="400"/>
      <c r="EM38" s="400"/>
      <c r="EN38" s="400"/>
      <c r="EO38" s="400"/>
      <c r="EP38" s="400"/>
      <c r="EQ38" s="400"/>
      <c r="ER38" s="400"/>
      <c r="ES38" s="400"/>
      <c r="ET38" s="400"/>
      <c r="EU38" s="400"/>
      <c r="EV38" s="400"/>
      <c r="EW38" s="400"/>
      <c r="EX38" s="400"/>
      <c r="EY38" s="400"/>
      <c r="EZ38" s="400"/>
      <c r="FA38" s="400"/>
      <c r="FB38" s="400"/>
      <c r="FC38" s="400"/>
      <c r="FD38" s="400"/>
      <c r="FE38" s="400"/>
      <c r="FF38" s="400"/>
      <c r="FG38" s="400"/>
      <c r="FH38" s="400"/>
      <c r="FI38" s="400"/>
      <c r="FJ38" s="400"/>
      <c r="FK38" s="400"/>
      <c r="FL38" s="400"/>
      <c r="FM38" s="400"/>
      <c r="FN38" s="400"/>
      <c r="FO38" s="400"/>
      <c r="FP38" s="400"/>
      <c r="FQ38" s="400"/>
      <c r="FR38" s="400"/>
      <c r="FS38" s="400"/>
      <c r="FT38" s="400"/>
      <c r="FU38" s="400"/>
      <c r="FV38" s="400"/>
      <c r="FW38" s="400"/>
      <c r="FX38" s="400"/>
      <c r="FY38" s="400"/>
      <c r="FZ38" s="400"/>
      <c r="GA38" s="400"/>
      <c r="GB38" s="400"/>
      <c r="GC38" s="400"/>
      <c r="GD38" s="400"/>
      <c r="GE38" s="400"/>
      <c r="GF38" s="400"/>
      <c r="GG38" s="400"/>
      <c r="GH38" s="400"/>
      <c r="GI38" s="400"/>
      <c r="GJ38" s="400"/>
      <c r="GK38" s="400"/>
      <c r="GL38" s="400"/>
      <c r="GM38" s="400"/>
      <c r="GN38" s="400"/>
      <c r="GO38" s="400"/>
      <c r="GP38" s="400"/>
      <c r="GQ38" s="400"/>
      <c r="GR38" s="400"/>
      <c r="GS38" s="400"/>
      <c r="GT38" s="400"/>
      <c r="GU38" s="400"/>
      <c r="GV38" s="400"/>
      <c r="GW38" s="400"/>
      <c r="GX38" s="400"/>
      <c r="GY38" s="400"/>
      <c r="GZ38" s="400"/>
      <c r="HA38" s="400"/>
      <c r="HB38" s="400"/>
      <c r="HC38" s="400"/>
      <c r="HD38" s="400"/>
      <c r="HE38" s="400"/>
      <c r="HF38" s="400"/>
      <c r="HG38" s="400"/>
      <c r="HH38" s="400"/>
      <c r="HI38" s="400"/>
      <c r="HJ38" s="400"/>
      <c r="HK38" s="400"/>
      <c r="HL38" s="400"/>
      <c r="HM38" s="400"/>
      <c r="HN38" s="400"/>
      <c r="HO38" s="400"/>
      <c r="HP38" s="400"/>
      <c r="HQ38" s="400"/>
      <c r="HR38" s="400"/>
      <c r="HS38" s="400"/>
      <c r="HT38" s="400"/>
      <c r="HU38" s="400"/>
      <c r="HV38" s="400"/>
      <c r="HW38" s="400"/>
      <c r="HX38" s="400"/>
      <c r="HY38" s="400"/>
      <c r="HZ38" s="400"/>
      <c r="IA38" s="400"/>
      <c r="IB38" s="400"/>
      <c r="IC38" s="400"/>
      <c r="ID38" s="400"/>
      <c r="IE38" s="400"/>
      <c r="IF38" s="400"/>
      <c r="IG38" s="400"/>
      <c r="IH38" s="400"/>
      <c r="II38" s="400"/>
      <c r="IJ38" s="400"/>
      <c r="IK38" s="400"/>
      <c r="IL38" s="400"/>
      <c r="IM38" s="400"/>
      <c r="IN38" s="400"/>
      <c r="IO38" s="400"/>
      <c r="IP38" s="400"/>
      <c r="IQ38" s="400"/>
      <c r="IR38" s="400"/>
      <c r="IS38" s="400"/>
    </row>
    <row r="39" spans="1:253" ht="16.5">
      <c r="A39" s="428"/>
      <c r="B39" s="141">
        <f>MROUND(ROUNDDOWN(A40*0.8,-1),50)</f>
        <v>2900</v>
      </c>
      <c r="C39" s="429"/>
      <c r="D39" s="141">
        <f>MROUND(ROUNDDOWN(C40*0.8,-1),50)</f>
        <v>2100</v>
      </c>
      <c r="E39" s="429"/>
      <c r="F39" s="141">
        <f>MROUND(ROUNDDOWN(E40*0.8,-1),50)</f>
        <v>2050</v>
      </c>
      <c r="G39" s="429"/>
      <c r="H39" s="141">
        <f>MROUND(ROUNDDOWN(G40*0.8,-1),50)</f>
        <v>1900</v>
      </c>
      <c r="I39" s="430"/>
      <c r="J39" s="115">
        <f>MROUND(ROUNDDOWN(I40*0.8,-1),50)</f>
        <v>1850</v>
      </c>
      <c r="K39" s="430"/>
      <c r="L39" s="115">
        <f>MROUND(ROUNDDOWN(K40*0.8,-1),50)</f>
        <v>1750</v>
      </c>
      <c r="M39" s="430"/>
      <c r="N39" s="115">
        <f>MROUND(ROUNDDOWN(M40*0.8,-1),50)</f>
        <v>1700</v>
      </c>
      <c r="O39" s="430"/>
      <c r="P39" s="115">
        <f>MROUND(ROUNDDOWN(O40*0.8,-1),50)</f>
        <v>1600</v>
      </c>
      <c r="Q39" s="430"/>
      <c r="R39" s="115">
        <f>MROUND(ROUNDDOWN(Q40*0.8,-1),50)</f>
        <v>1550</v>
      </c>
      <c r="S39" s="430"/>
      <c r="T39" s="115">
        <f>MROUND(ROUNDDOWN(S40*0.8,-1),50)</f>
        <v>1500</v>
      </c>
      <c r="U39" s="430"/>
      <c r="V39" s="115">
        <f>MROUND(ROUNDDOWN(U40*0.8,-1),50)</f>
        <v>1400</v>
      </c>
      <c r="W39" s="430"/>
      <c r="X39" s="115">
        <f>MROUND(ROUNDDOWN(W40*0.8,-1),50)</f>
        <v>1300</v>
      </c>
      <c r="Y39" s="430"/>
      <c r="Z39" s="115">
        <f>MROUND(ROUNDDOWN(Y40*0.8,-1),50)</f>
        <v>1050</v>
      </c>
      <c r="AA39" s="431"/>
      <c r="AB39" s="165">
        <f>MROUND(ROUNDDOWN(AA40*0.8,-1),50)</f>
        <v>1050</v>
      </c>
      <c r="AC39" s="431"/>
      <c r="AD39" s="165">
        <f>MROUND(ROUNDDOWN(AC40*0.8,-1),50)</f>
        <v>1050</v>
      </c>
      <c r="AE39" s="431"/>
      <c r="AF39" s="165">
        <f>MROUND(ROUNDDOWN(AE40*0.8,-1),50)</f>
        <v>1050</v>
      </c>
      <c r="AG39" s="431"/>
      <c r="AH39" s="165">
        <f>MROUND(ROUNDDOWN(AG40*0.8,-1),50)</f>
        <v>1050</v>
      </c>
      <c r="AI39" s="903" t="s">
        <v>314</v>
      </c>
      <c r="AJ39" s="916"/>
      <c r="AK39" s="933"/>
      <c r="AL39" s="932"/>
      <c r="AM39" s="921">
        <f>AK39+$AM$41</f>
        <v>0</v>
      </c>
      <c r="AN39" s="921"/>
      <c r="AO39" s="921">
        <f>AM39+$AO$43</f>
        <v>0</v>
      </c>
      <c r="AP39" s="921"/>
      <c r="AQ39" s="921">
        <f>AO39+$AQ$45</f>
        <v>0</v>
      </c>
      <c r="AR39" s="921"/>
      <c r="AS39" s="925">
        <f>AQ39+$AS$47</f>
        <v>0</v>
      </c>
      <c r="AT39" s="926"/>
      <c r="AU39" s="925">
        <f>AS39+$AU$49</f>
        <v>0</v>
      </c>
      <c r="AV39" s="926"/>
      <c r="AW39" s="925">
        <f>AU39+$AW$51</f>
        <v>0</v>
      </c>
      <c r="AX39" s="929"/>
      <c r="AY39" s="921">
        <f>AW39+$AY$53</f>
        <v>0</v>
      </c>
      <c r="AZ39" s="921"/>
      <c r="BA39" s="921">
        <f>AY39+$BA$55</f>
        <v>0</v>
      </c>
      <c r="BB39" s="921"/>
      <c r="BC39" s="921">
        <f>BA39+$BC$57</f>
        <v>0</v>
      </c>
      <c r="BD39" s="922"/>
      <c r="BE39" s="400"/>
      <c r="BF39" s="400"/>
      <c r="BG39" s="400"/>
      <c r="BH39" s="400"/>
      <c r="BI39" s="400"/>
      <c r="BJ39" s="400"/>
      <c r="BK39" s="400"/>
      <c r="BL39" s="400"/>
      <c r="BM39" s="400"/>
      <c r="BN39" s="400"/>
      <c r="BO39" s="400"/>
      <c r="BP39" s="400"/>
      <c r="BQ39" s="400"/>
      <c r="BR39" s="400"/>
      <c r="BS39" s="400"/>
      <c r="BT39" s="400"/>
      <c r="BU39" s="400"/>
      <c r="BV39" s="400"/>
      <c r="BW39" s="400"/>
      <c r="BX39" s="400"/>
      <c r="BY39" s="400"/>
      <c r="BZ39" s="400"/>
      <c r="CA39" s="400"/>
      <c r="CB39" s="400"/>
      <c r="CC39" s="400"/>
      <c r="CD39" s="400"/>
      <c r="CE39" s="400"/>
      <c r="CF39" s="400"/>
      <c r="CG39" s="400"/>
      <c r="CH39" s="400"/>
      <c r="CI39" s="400"/>
      <c r="CJ39" s="400"/>
      <c r="CK39" s="400"/>
      <c r="CL39" s="400"/>
      <c r="CM39" s="400"/>
      <c r="CN39" s="400"/>
      <c r="CO39" s="400"/>
      <c r="CP39" s="400"/>
      <c r="CQ39" s="400"/>
      <c r="CR39" s="400"/>
      <c r="CS39" s="400"/>
      <c r="CT39" s="400"/>
      <c r="CU39" s="400"/>
      <c r="CV39" s="400"/>
      <c r="CW39" s="400"/>
      <c r="CX39" s="400"/>
      <c r="CY39" s="400"/>
      <c r="CZ39" s="400"/>
      <c r="DA39" s="400"/>
      <c r="DB39" s="400"/>
      <c r="DC39" s="400"/>
      <c r="DD39" s="400"/>
      <c r="DE39" s="400"/>
      <c r="DF39" s="400"/>
      <c r="DG39" s="400"/>
      <c r="DH39" s="400"/>
      <c r="DI39" s="400"/>
      <c r="DJ39" s="400"/>
      <c r="DK39" s="400"/>
      <c r="DL39" s="400"/>
      <c r="DM39" s="400"/>
      <c r="DN39" s="400"/>
      <c r="DO39" s="400"/>
      <c r="DP39" s="400"/>
      <c r="DQ39" s="400"/>
      <c r="DR39" s="400"/>
      <c r="DS39" s="400"/>
      <c r="DT39" s="400"/>
      <c r="DU39" s="400"/>
      <c r="DV39" s="400"/>
      <c r="DW39" s="400"/>
      <c r="DX39" s="400"/>
      <c r="DY39" s="400"/>
      <c r="DZ39" s="400"/>
      <c r="EA39" s="400"/>
      <c r="EB39" s="400"/>
      <c r="EC39" s="400"/>
      <c r="ED39" s="400"/>
      <c r="EE39" s="400"/>
      <c r="EF39" s="400"/>
      <c r="EG39" s="400"/>
      <c r="EH39" s="400"/>
      <c r="EI39" s="400"/>
      <c r="EJ39" s="400"/>
      <c r="EK39" s="400"/>
      <c r="EL39" s="400"/>
      <c r="EM39" s="400"/>
      <c r="EN39" s="400"/>
      <c r="EO39" s="400"/>
      <c r="EP39" s="400"/>
      <c r="EQ39" s="400"/>
      <c r="ER39" s="400"/>
      <c r="ES39" s="400"/>
      <c r="ET39" s="400"/>
      <c r="EU39" s="400"/>
      <c r="EV39" s="400"/>
      <c r="EW39" s="400"/>
      <c r="EX39" s="400"/>
      <c r="EY39" s="400"/>
      <c r="EZ39" s="400"/>
      <c r="FA39" s="400"/>
      <c r="FB39" s="400"/>
      <c r="FC39" s="400"/>
      <c r="FD39" s="400"/>
      <c r="FE39" s="400"/>
      <c r="FF39" s="400"/>
      <c r="FG39" s="400"/>
      <c r="FH39" s="400"/>
      <c r="FI39" s="400"/>
      <c r="FJ39" s="400"/>
      <c r="FK39" s="400"/>
      <c r="FL39" s="400"/>
      <c r="FM39" s="400"/>
      <c r="FN39" s="400"/>
      <c r="FO39" s="400"/>
      <c r="FP39" s="400"/>
      <c r="FQ39" s="400"/>
      <c r="FR39" s="400"/>
      <c r="FS39" s="400"/>
      <c r="FT39" s="400"/>
      <c r="FU39" s="400"/>
      <c r="FV39" s="400"/>
      <c r="FW39" s="400"/>
      <c r="FX39" s="400"/>
      <c r="FY39" s="400"/>
      <c r="FZ39" s="400"/>
      <c r="GA39" s="400"/>
      <c r="GB39" s="400"/>
      <c r="GC39" s="400"/>
      <c r="GD39" s="400"/>
      <c r="GE39" s="400"/>
      <c r="GF39" s="400"/>
      <c r="GG39" s="400"/>
      <c r="GH39" s="400"/>
      <c r="GI39" s="400"/>
      <c r="GJ39" s="400"/>
      <c r="GK39" s="400"/>
      <c r="GL39" s="400"/>
      <c r="GM39" s="400"/>
      <c r="GN39" s="400"/>
      <c r="GO39" s="400"/>
      <c r="GP39" s="400"/>
      <c r="GQ39" s="400"/>
      <c r="GR39" s="400"/>
      <c r="GS39" s="400"/>
      <c r="GT39" s="400"/>
      <c r="GU39" s="400"/>
      <c r="GV39" s="400"/>
      <c r="GW39" s="400"/>
      <c r="GX39" s="400"/>
      <c r="GY39" s="400"/>
      <c r="GZ39" s="400"/>
      <c r="HA39" s="400"/>
      <c r="HB39" s="400"/>
      <c r="HC39" s="400"/>
      <c r="HD39" s="400"/>
      <c r="HE39" s="400"/>
      <c r="HF39" s="400"/>
      <c r="HG39" s="400"/>
      <c r="HH39" s="400"/>
      <c r="HI39" s="400"/>
      <c r="HJ39" s="400"/>
      <c r="HK39" s="400"/>
      <c r="HL39" s="400"/>
      <c r="HM39" s="400"/>
      <c r="HN39" s="400"/>
      <c r="HO39" s="400"/>
      <c r="HP39" s="400"/>
      <c r="HQ39" s="400"/>
      <c r="HR39" s="400"/>
      <c r="HS39" s="400"/>
      <c r="HT39" s="400"/>
      <c r="HU39" s="400"/>
      <c r="HV39" s="400"/>
      <c r="HW39" s="400"/>
      <c r="HX39" s="400"/>
      <c r="HY39" s="400"/>
      <c r="HZ39" s="400"/>
      <c r="IA39" s="400"/>
      <c r="IB39" s="400"/>
      <c r="IC39" s="400"/>
      <c r="ID39" s="400"/>
      <c r="IE39" s="400"/>
      <c r="IF39" s="400"/>
      <c r="IG39" s="400"/>
      <c r="IH39" s="400"/>
      <c r="II39" s="400"/>
      <c r="IJ39" s="400"/>
      <c r="IK39" s="400"/>
      <c r="IL39" s="400"/>
      <c r="IM39" s="400"/>
      <c r="IN39" s="400"/>
      <c r="IO39" s="400"/>
      <c r="IP39" s="400"/>
      <c r="IQ39" s="400"/>
      <c r="IR39" s="400"/>
      <c r="IS39" s="400"/>
    </row>
    <row r="40" spans="1:253" ht="17.25" thickBot="1">
      <c r="A40" s="432">
        <f>$M$2+MROUND(ROUNDDOWN(AI6*$F$2,-1),50)</f>
        <v>3650</v>
      </c>
      <c r="B40" s="153"/>
      <c r="C40" s="433">
        <f>IF((AI7)&lt;=$U$2,$M$2,$M$2+MROUND(ROUNDDOWN((AI7-$U$2)*$F$2,-1),50))</f>
        <v>2600</v>
      </c>
      <c r="D40" s="160"/>
      <c r="E40" s="433">
        <f>IF((AI9)&lt;=$U$2,$M$2,$M$2+MROUND(ROUNDDOWN((AI9-$U$2)*$F$2,-1),50))</f>
        <v>2550</v>
      </c>
      <c r="F40" s="160"/>
      <c r="G40" s="433">
        <f>IF((AI11)&lt;=$U$2,$M$2,$M$2+MROUND(ROUNDDOWN((AI11-$U$2)*$F$2,-1),50))</f>
        <v>2400</v>
      </c>
      <c r="H40" s="160"/>
      <c r="I40" s="434">
        <f>IF((AI13)&lt;=$U$2,$M$2,$M$2+MROUND(ROUNDDOWN((AI13-$U$2)*$F$2,-1),50))</f>
        <v>2300</v>
      </c>
      <c r="J40" s="120"/>
      <c r="K40" s="434">
        <f>IF((AI15)&lt;=$U$2,$M$2,$M$2+MROUND(ROUNDDOWN((AI15-$U$2)*$F$2,-1),50))</f>
        <v>2200</v>
      </c>
      <c r="L40" s="120"/>
      <c r="M40" s="434">
        <f>IF((AI17)&lt;=$U$2,$M$2,$M$2+MROUND(ROUNDDOWN((AI17-$U$2)*$F$2,-1),50))</f>
        <v>2100</v>
      </c>
      <c r="N40" s="120"/>
      <c r="O40" s="434">
        <f>IF((AI19)&lt;=$U$2,$M$2,$M$2+MROUND(ROUNDDOWN((AI19-$U$2)*$F$2,-1),50))</f>
        <v>2000</v>
      </c>
      <c r="P40" s="120"/>
      <c r="Q40" s="434">
        <f>IF((AI21)&lt;=$U$2,$M$2,$M$2+MROUND(ROUNDDOWN((AI21-$U$2)*$F$2,-1),50))</f>
        <v>1950</v>
      </c>
      <c r="R40" s="120"/>
      <c r="S40" s="434">
        <f>IF((AI23)&lt;=$U$2,$M$2,$M$2+MROUND(ROUNDDOWN((AI23-$U$2)*$F$2,-1),50))</f>
        <v>1850</v>
      </c>
      <c r="T40" s="120"/>
      <c r="U40" s="434">
        <f>IF((AI25)&lt;=$U$2,$M$2,$M$2+MROUND(ROUNDDOWN((AI25-$U$2)*$F$2,-1),50))</f>
        <v>1750</v>
      </c>
      <c r="V40" s="120"/>
      <c r="W40" s="434">
        <f>IF((AI27)&lt;=$U$2,$M$2,$M$2+MROUND(ROUNDDOWN((AI27-$U$2)*$F$2,-1),50))</f>
        <v>1600</v>
      </c>
      <c r="X40" s="120"/>
      <c r="Y40" s="434">
        <f>IF((AI29)&lt;=$U$2,$M$2,$M$2+MROUND(ROUNDDOWN((AI29-$U$2)*$F$2,-1),50))</f>
        <v>1300</v>
      </c>
      <c r="Z40" s="120"/>
      <c r="AA40" s="435">
        <f>IF((AI31)&lt;=$U$2,$M$2,$M$2+MROUND(ROUNDDOWN((AI31-$U$2)*$F$2,-1),50))</f>
        <v>1300</v>
      </c>
      <c r="AB40" s="213"/>
      <c r="AC40" s="435">
        <f>IF((AI33)&lt;=$U$2,$M$2,$M$2+MROUND(ROUNDDOWN((AI33-$U$2)*$F$2,-1),50))</f>
        <v>1300</v>
      </c>
      <c r="AD40" s="213"/>
      <c r="AE40" s="435">
        <f>IF((AI35)&lt;=$U$2,$M$2,$M$2+MROUND(ROUNDDOWN((AI35-$U$2)*$F$2,-1),50))</f>
        <v>1300</v>
      </c>
      <c r="AF40" s="213"/>
      <c r="AG40" s="435">
        <f>IF((AI37)&lt;=$U$2,$M$2,$M$2+MROUND(ROUNDDOWN((AI37-$U$2)*$F$2,-1),50))</f>
        <v>1300</v>
      </c>
      <c r="AH40" s="213"/>
      <c r="AI40" s="917"/>
      <c r="AJ40" s="918"/>
      <c r="AK40" s="933"/>
      <c r="AL40" s="932"/>
      <c r="AM40" s="921"/>
      <c r="AN40" s="921"/>
      <c r="AO40" s="921"/>
      <c r="AP40" s="921"/>
      <c r="AQ40" s="921"/>
      <c r="AR40" s="921"/>
      <c r="AS40" s="927"/>
      <c r="AT40" s="928"/>
      <c r="AU40" s="927"/>
      <c r="AV40" s="928"/>
      <c r="AW40" s="927"/>
      <c r="AX40" s="930"/>
      <c r="AY40" s="921"/>
      <c r="AZ40" s="921"/>
      <c r="BA40" s="921"/>
      <c r="BB40" s="921"/>
      <c r="BC40" s="921"/>
      <c r="BD40" s="922"/>
      <c r="BE40" s="400"/>
      <c r="BF40" s="400"/>
      <c r="BG40" s="400"/>
      <c r="BH40" s="400"/>
      <c r="BI40" s="400"/>
      <c r="BJ40" s="400"/>
      <c r="BK40" s="400"/>
      <c r="BL40" s="400"/>
      <c r="BM40" s="400"/>
      <c r="BN40" s="400"/>
      <c r="BO40" s="400"/>
      <c r="BP40" s="400"/>
      <c r="BQ40" s="400"/>
      <c r="BR40" s="400"/>
      <c r="BS40" s="400"/>
      <c r="BT40" s="400"/>
      <c r="BU40" s="400"/>
      <c r="BV40" s="400"/>
      <c r="BW40" s="400"/>
      <c r="BX40" s="400"/>
      <c r="BY40" s="400"/>
      <c r="BZ40" s="400"/>
      <c r="CA40" s="400"/>
      <c r="CB40" s="400"/>
      <c r="CC40" s="400"/>
      <c r="CD40" s="400"/>
      <c r="CE40" s="400"/>
      <c r="CF40" s="400"/>
      <c r="CG40" s="400"/>
      <c r="CH40" s="400"/>
      <c r="CI40" s="400"/>
      <c r="CJ40" s="400"/>
      <c r="CK40" s="400"/>
      <c r="CL40" s="400"/>
      <c r="CM40" s="400"/>
      <c r="CN40" s="400"/>
      <c r="CO40" s="400"/>
      <c r="CP40" s="400"/>
      <c r="CQ40" s="400"/>
      <c r="CR40" s="400"/>
      <c r="CS40" s="400"/>
      <c r="CT40" s="400"/>
      <c r="CU40" s="400"/>
      <c r="CV40" s="400"/>
      <c r="CW40" s="400"/>
      <c r="CX40" s="400"/>
      <c r="CY40" s="400"/>
      <c r="CZ40" s="400"/>
      <c r="DA40" s="400"/>
      <c r="DB40" s="400"/>
      <c r="DC40" s="400"/>
      <c r="DD40" s="400"/>
      <c r="DE40" s="400"/>
      <c r="DF40" s="400"/>
      <c r="DG40" s="400"/>
      <c r="DH40" s="400"/>
      <c r="DI40" s="400"/>
      <c r="DJ40" s="400"/>
      <c r="DK40" s="400"/>
      <c r="DL40" s="400"/>
      <c r="DM40" s="400"/>
      <c r="DN40" s="400"/>
      <c r="DO40" s="400"/>
      <c r="DP40" s="400"/>
      <c r="DQ40" s="400"/>
      <c r="DR40" s="400"/>
      <c r="DS40" s="400"/>
      <c r="DT40" s="400"/>
      <c r="DU40" s="400"/>
      <c r="DV40" s="400"/>
      <c r="DW40" s="400"/>
      <c r="DX40" s="400"/>
      <c r="DY40" s="400"/>
      <c r="DZ40" s="400"/>
      <c r="EA40" s="400"/>
      <c r="EB40" s="400"/>
      <c r="EC40" s="400"/>
      <c r="ED40" s="400"/>
      <c r="EE40" s="400"/>
      <c r="EF40" s="400"/>
      <c r="EG40" s="400"/>
      <c r="EH40" s="400"/>
      <c r="EI40" s="400"/>
      <c r="EJ40" s="400"/>
      <c r="EK40" s="400"/>
      <c r="EL40" s="400"/>
      <c r="EM40" s="400"/>
      <c r="EN40" s="400"/>
      <c r="EO40" s="400"/>
      <c r="EP40" s="400"/>
      <c r="EQ40" s="400"/>
      <c r="ER40" s="400"/>
      <c r="ES40" s="400"/>
      <c r="ET40" s="400"/>
      <c r="EU40" s="400"/>
      <c r="EV40" s="400"/>
      <c r="EW40" s="400"/>
      <c r="EX40" s="400"/>
      <c r="EY40" s="400"/>
      <c r="EZ40" s="400"/>
      <c r="FA40" s="400"/>
      <c r="FB40" s="400"/>
      <c r="FC40" s="400"/>
      <c r="FD40" s="400"/>
      <c r="FE40" s="400"/>
      <c r="FF40" s="400"/>
      <c r="FG40" s="400"/>
      <c r="FH40" s="400"/>
      <c r="FI40" s="400"/>
      <c r="FJ40" s="400"/>
      <c r="FK40" s="400"/>
      <c r="FL40" s="400"/>
      <c r="FM40" s="400"/>
      <c r="FN40" s="400"/>
      <c r="FO40" s="400"/>
      <c r="FP40" s="400"/>
      <c r="FQ40" s="400"/>
      <c r="FR40" s="400"/>
      <c r="FS40" s="400"/>
      <c r="FT40" s="400"/>
      <c r="FU40" s="400"/>
      <c r="FV40" s="400"/>
      <c r="FW40" s="400"/>
      <c r="FX40" s="400"/>
      <c r="FY40" s="400"/>
      <c r="FZ40" s="400"/>
      <c r="GA40" s="400"/>
      <c r="GB40" s="400"/>
      <c r="GC40" s="400"/>
      <c r="GD40" s="400"/>
      <c r="GE40" s="400"/>
      <c r="GF40" s="400"/>
      <c r="GG40" s="400"/>
      <c r="GH40" s="400"/>
      <c r="GI40" s="400"/>
      <c r="GJ40" s="400"/>
      <c r="GK40" s="400"/>
      <c r="GL40" s="400"/>
      <c r="GM40" s="400"/>
      <c r="GN40" s="400"/>
      <c r="GO40" s="400"/>
      <c r="GP40" s="400"/>
      <c r="GQ40" s="400"/>
      <c r="GR40" s="400"/>
      <c r="GS40" s="400"/>
      <c r="GT40" s="400"/>
      <c r="GU40" s="400"/>
      <c r="GV40" s="400"/>
      <c r="GW40" s="400"/>
      <c r="GX40" s="400"/>
      <c r="GY40" s="400"/>
      <c r="GZ40" s="400"/>
      <c r="HA40" s="400"/>
      <c r="HB40" s="400"/>
      <c r="HC40" s="400"/>
      <c r="HD40" s="400"/>
      <c r="HE40" s="400"/>
      <c r="HF40" s="400"/>
      <c r="HG40" s="400"/>
      <c r="HH40" s="400"/>
      <c r="HI40" s="400"/>
      <c r="HJ40" s="400"/>
      <c r="HK40" s="400"/>
      <c r="HL40" s="400"/>
      <c r="HM40" s="400"/>
      <c r="HN40" s="400"/>
      <c r="HO40" s="400"/>
      <c r="HP40" s="400"/>
      <c r="HQ40" s="400"/>
      <c r="HR40" s="400"/>
      <c r="HS40" s="400"/>
      <c r="HT40" s="400"/>
      <c r="HU40" s="400"/>
      <c r="HV40" s="400"/>
      <c r="HW40" s="400"/>
      <c r="HX40" s="400"/>
      <c r="HY40" s="400"/>
      <c r="HZ40" s="400"/>
      <c r="IA40" s="400"/>
      <c r="IB40" s="400"/>
      <c r="IC40" s="400"/>
      <c r="ID40" s="400"/>
      <c r="IE40" s="400"/>
      <c r="IF40" s="400"/>
      <c r="IG40" s="400"/>
      <c r="IH40" s="400"/>
      <c r="II40" s="400"/>
      <c r="IJ40" s="400"/>
      <c r="IK40" s="400"/>
      <c r="IL40" s="400"/>
      <c r="IM40" s="400"/>
      <c r="IN40" s="400"/>
      <c r="IO40" s="400"/>
      <c r="IP40" s="400"/>
      <c r="IQ40" s="400"/>
      <c r="IR40" s="400"/>
      <c r="IS40" s="400"/>
    </row>
    <row r="41" spans="1:253" ht="16.5" hidden="1">
      <c r="A41" s="362"/>
      <c r="B41" s="161">
        <f>MROUND(ROUNDDOWN(A42*0.8,-1),50)</f>
        <v>2900</v>
      </c>
      <c r="C41" s="436"/>
      <c r="D41" s="161">
        <f>MROUND(ROUNDDOWN(C42*0.8,-1),50)</f>
        <v>2100</v>
      </c>
      <c r="E41" s="436"/>
      <c r="F41" s="161">
        <f>MROUND(ROUNDDOWN(E42*0.8,-1),50)</f>
        <v>2050</v>
      </c>
      <c r="G41" s="436"/>
      <c r="H41" s="161">
        <f>MROUND(ROUNDDOWN(G42*0.8,-1),50)</f>
        <v>1900</v>
      </c>
      <c r="I41" s="437"/>
      <c r="J41" s="372">
        <f>MROUND(ROUNDDOWN(I42*0.8,-1),50)</f>
        <v>1850</v>
      </c>
      <c r="K41" s="437"/>
      <c r="L41" s="372">
        <f>MROUND(ROUNDDOWN(K42*0.8,-1),50)</f>
        <v>1750</v>
      </c>
      <c r="M41" s="437"/>
      <c r="N41" s="372">
        <f>MROUND(ROUNDDOWN(M42*0.8,-1),50)</f>
        <v>1700</v>
      </c>
      <c r="O41" s="437"/>
      <c r="P41" s="372">
        <f>MROUND(ROUNDDOWN(O42*0.8,-1),50)</f>
        <v>1600</v>
      </c>
      <c r="Q41" s="437"/>
      <c r="R41" s="372">
        <f>MROUND(ROUNDDOWN(Q42*0.8,-1),50)</f>
        <v>1550</v>
      </c>
      <c r="S41" s="437"/>
      <c r="T41" s="372">
        <f>MROUND(ROUNDDOWN(S42*0.8,-1),50)</f>
        <v>1500</v>
      </c>
      <c r="U41" s="437"/>
      <c r="V41" s="372">
        <f>MROUND(ROUNDDOWN(U42*0.8,-1),50)</f>
        <v>1400</v>
      </c>
      <c r="W41" s="437"/>
      <c r="X41" s="372">
        <f>MROUND(ROUNDDOWN(W42*0.8,-1),50)</f>
        <v>1300</v>
      </c>
      <c r="Y41" s="437"/>
      <c r="Z41" s="372">
        <f>MROUND(ROUNDDOWN(Y42*0.8,-1),50)</f>
        <v>1050</v>
      </c>
      <c r="AA41" s="437"/>
      <c r="AB41" s="372">
        <f>MROUND(ROUNDDOWN(AA42*0.8,-1),50)</f>
        <v>1050</v>
      </c>
      <c r="AC41" s="437"/>
      <c r="AD41" s="372">
        <f>MROUND(ROUNDDOWN(AC42*0.8,-1),50)</f>
        <v>1050</v>
      </c>
      <c r="AE41" s="437"/>
      <c r="AF41" s="372">
        <f>MROUND(ROUNDDOWN(AE42*0.8,-1),50)</f>
        <v>1050</v>
      </c>
      <c r="AG41" s="437"/>
      <c r="AH41" s="372">
        <f>MROUND(ROUNDDOWN(AG42*0.8,-1),50)</f>
        <v>1050</v>
      </c>
      <c r="AI41" s="437"/>
      <c r="AJ41" s="372">
        <f>MROUND(ROUNDDOWN(AI42*0.8,-1),50)</f>
        <v>1050</v>
      </c>
      <c r="AK41" s="903"/>
      <c r="AL41" s="916"/>
      <c r="AM41" s="933"/>
      <c r="AN41" s="924"/>
      <c r="AO41" s="921">
        <f>AM41+$AO$43</f>
        <v>0</v>
      </c>
      <c r="AP41" s="921"/>
      <c r="AQ41" s="921">
        <f>AO41+$AQ$45</f>
        <v>0</v>
      </c>
      <c r="AR41" s="921"/>
      <c r="AS41" s="925">
        <f>AQ41+$AS$47</f>
        <v>0</v>
      </c>
      <c r="AT41" s="926"/>
      <c r="AU41" s="925">
        <f>AS41+$AU$49</f>
        <v>0</v>
      </c>
      <c r="AV41" s="926"/>
      <c r="AW41" s="925">
        <f>AU41+$AW$51</f>
        <v>0</v>
      </c>
      <c r="AX41" s="929"/>
      <c r="AY41" s="921">
        <f>AW41+$AY$53</f>
        <v>0</v>
      </c>
      <c r="AZ41" s="921"/>
      <c r="BA41" s="921">
        <f>AY41+$BA$55</f>
        <v>0</v>
      </c>
      <c r="BB41" s="921"/>
      <c r="BC41" s="921">
        <f>BA41+$BC$57</f>
        <v>0</v>
      </c>
      <c r="BD41" s="922"/>
      <c r="BE41" s="400"/>
      <c r="BF41" s="400"/>
      <c r="BG41" s="400"/>
      <c r="BH41" s="400"/>
      <c r="BI41" s="400"/>
      <c r="BJ41" s="400"/>
      <c r="BK41" s="400"/>
      <c r="BL41" s="400"/>
      <c r="BM41" s="400"/>
      <c r="BN41" s="400"/>
      <c r="BO41" s="400"/>
      <c r="BP41" s="400"/>
      <c r="BQ41" s="400"/>
      <c r="BR41" s="400"/>
      <c r="BS41" s="400"/>
      <c r="BT41" s="400"/>
      <c r="BU41" s="400"/>
      <c r="BV41" s="400"/>
      <c r="BW41" s="400"/>
      <c r="BX41" s="400"/>
      <c r="BY41" s="400"/>
      <c r="BZ41" s="400"/>
      <c r="CA41" s="400"/>
      <c r="CB41" s="400"/>
      <c r="CC41" s="400"/>
      <c r="CD41" s="400"/>
      <c r="CE41" s="400"/>
      <c r="CF41" s="400"/>
      <c r="CG41" s="400"/>
      <c r="CH41" s="400"/>
      <c r="CI41" s="400"/>
      <c r="CJ41" s="400"/>
      <c r="CK41" s="400"/>
      <c r="CL41" s="400"/>
      <c r="CM41" s="400"/>
      <c r="CN41" s="400"/>
      <c r="CO41" s="400"/>
      <c r="CP41" s="400"/>
      <c r="CQ41" s="400"/>
      <c r="CR41" s="400"/>
      <c r="CS41" s="400"/>
      <c r="CT41" s="400"/>
      <c r="CU41" s="400"/>
      <c r="CV41" s="400"/>
      <c r="CW41" s="400"/>
      <c r="CX41" s="400"/>
      <c r="CY41" s="400"/>
      <c r="CZ41" s="400"/>
      <c r="DA41" s="400"/>
      <c r="DB41" s="400"/>
      <c r="DC41" s="400"/>
      <c r="DD41" s="400"/>
      <c r="DE41" s="400"/>
      <c r="DF41" s="400"/>
      <c r="DG41" s="400"/>
      <c r="DH41" s="400"/>
      <c r="DI41" s="400"/>
      <c r="DJ41" s="400"/>
      <c r="DK41" s="400"/>
      <c r="DL41" s="400"/>
      <c r="DM41" s="400"/>
      <c r="DN41" s="400"/>
      <c r="DO41" s="400"/>
      <c r="DP41" s="400"/>
      <c r="DQ41" s="400"/>
      <c r="DR41" s="400"/>
      <c r="DS41" s="400"/>
      <c r="DT41" s="400"/>
      <c r="DU41" s="400"/>
      <c r="DV41" s="400"/>
      <c r="DW41" s="400"/>
      <c r="DX41" s="400"/>
      <c r="DY41" s="400"/>
      <c r="DZ41" s="400"/>
      <c r="EA41" s="400"/>
      <c r="EB41" s="400"/>
      <c r="EC41" s="400"/>
      <c r="ED41" s="400"/>
      <c r="EE41" s="400"/>
      <c r="EF41" s="400"/>
      <c r="EG41" s="400"/>
      <c r="EH41" s="400"/>
      <c r="EI41" s="400"/>
      <c r="EJ41" s="400"/>
      <c r="EK41" s="400"/>
      <c r="EL41" s="400"/>
      <c r="EM41" s="400"/>
      <c r="EN41" s="400"/>
      <c r="EO41" s="400"/>
      <c r="EP41" s="400"/>
      <c r="EQ41" s="400"/>
      <c r="ER41" s="400"/>
      <c r="ES41" s="400"/>
      <c r="ET41" s="400"/>
      <c r="EU41" s="400"/>
      <c r="EV41" s="400"/>
      <c r="EW41" s="400"/>
      <c r="EX41" s="400"/>
      <c r="EY41" s="400"/>
      <c r="EZ41" s="400"/>
      <c r="FA41" s="400"/>
      <c r="FB41" s="400"/>
      <c r="FC41" s="400"/>
      <c r="FD41" s="400"/>
      <c r="FE41" s="400"/>
      <c r="FF41" s="400"/>
      <c r="FG41" s="400"/>
      <c r="FH41" s="400"/>
      <c r="FI41" s="400"/>
      <c r="FJ41" s="400"/>
      <c r="FK41" s="400"/>
      <c r="FL41" s="400"/>
      <c r="FM41" s="400"/>
      <c r="FN41" s="400"/>
      <c r="FO41" s="400"/>
      <c r="FP41" s="400"/>
      <c r="FQ41" s="400"/>
      <c r="FR41" s="400"/>
      <c r="FS41" s="400"/>
      <c r="FT41" s="400"/>
      <c r="FU41" s="400"/>
      <c r="FV41" s="400"/>
      <c r="FW41" s="400"/>
      <c r="FX41" s="400"/>
      <c r="FY41" s="400"/>
      <c r="FZ41" s="400"/>
      <c r="GA41" s="400"/>
      <c r="GB41" s="400"/>
      <c r="GC41" s="400"/>
      <c r="GD41" s="400"/>
      <c r="GE41" s="400"/>
      <c r="GF41" s="400"/>
      <c r="GG41" s="400"/>
      <c r="GH41" s="400"/>
      <c r="GI41" s="400"/>
      <c r="GJ41" s="400"/>
      <c r="GK41" s="400"/>
      <c r="GL41" s="400"/>
      <c r="GM41" s="400"/>
      <c r="GN41" s="400"/>
      <c r="GO41" s="400"/>
      <c r="GP41" s="400"/>
      <c r="GQ41" s="400"/>
      <c r="GR41" s="400"/>
      <c r="GS41" s="400"/>
      <c r="GT41" s="400"/>
      <c r="GU41" s="400"/>
      <c r="GV41" s="400"/>
      <c r="GW41" s="400"/>
      <c r="GX41" s="400"/>
      <c r="GY41" s="400"/>
      <c r="GZ41" s="400"/>
      <c r="HA41" s="400"/>
      <c r="HB41" s="400"/>
      <c r="HC41" s="400"/>
      <c r="HD41" s="400"/>
      <c r="HE41" s="400"/>
      <c r="HF41" s="400"/>
      <c r="HG41" s="400"/>
      <c r="HH41" s="400"/>
      <c r="HI41" s="400"/>
      <c r="HJ41" s="400"/>
      <c r="HK41" s="400"/>
      <c r="HL41" s="400"/>
      <c r="HM41" s="400"/>
      <c r="HN41" s="400"/>
      <c r="HO41" s="400"/>
      <c r="HP41" s="400"/>
      <c r="HQ41" s="400"/>
      <c r="HR41" s="400"/>
      <c r="HS41" s="400"/>
      <c r="HT41" s="400"/>
      <c r="HU41" s="400"/>
      <c r="HV41" s="400"/>
      <c r="HW41" s="400"/>
      <c r="HX41" s="400"/>
      <c r="HY41" s="400"/>
      <c r="HZ41" s="400"/>
      <c r="IA41" s="400"/>
      <c r="IB41" s="400"/>
      <c r="IC41" s="400"/>
      <c r="ID41" s="400"/>
      <c r="IE41" s="400"/>
      <c r="IF41" s="400"/>
      <c r="IG41" s="400"/>
      <c r="IH41" s="400"/>
      <c r="II41" s="400"/>
      <c r="IJ41" s="400"/>
      <c r="IK41" s="400"/>
      <c r="IL41" s="400"/>
      <c r="IM41" s="400"/>
      <c r="IN41" s="400"/>
      <c r="IO41" s="400"/>
      <c r="IP41" s="400"/>
      <c r="IQ41" s="400"/>
      <c r="IR41" s="400"/>
      <c r="IS41" s="400"/>
    </row>
    <row r="42" spans="1:253" ht="17.25" hidden="1" thickBot="1">
      <c r="A42" s="152">
        <f>$M$2+MROUND(ROUNDDOWN(AK6*$F$2,-1),50)</f>
        <v>3650</v>
      </c>
      <c r="B42" s="153"/>
      <c r="C42" s="433">
        <f>IF((AK7)&lt;=$U$2,$M$2,$M$2+MROUND(ROUNDDOWN((AK7-$U$2)*$F$2,-1),50))</f>
        <v>2600</v>
      </c>
      <c r="D42" s="160"/>
      <c r="E42" s="433">
        <f>IF((AK9)&lt;=$U$2,$M$2,$M$2+MROUND(ROUNDDOWN((AK9-$U$2)*$F$2,-1),50))</f>
        <v>2550</v>
      </c>
      <c r="F42" s="160"/>
      <c r="G42" s="433">
        <f>IF((AK11)&lt;=$U$2,$M$2,$M$2+MROUND(ROUNDDOWN((AK11-$U$2)*$F$2,-1),50))</f>
        <v>2400</v>
      </c>
      <c r="H42" s="160"/>
      <c r="I42" s="434">
        <f>IF((AK13)&lt;=$U$2,$M$2,$M$2+MROUND(ROUNDDOWN((AK13-$U$2)*$F$2,-1),50))</f>
        <v>2300</v>
      </c>
      <c r="J42" s="120"/>
      <c r="K42" s="434">
        <f>IF((AK15)&lt;=$U$2,$M$2,$M$2+MROUND(ROUNDDOWN((AK15-$U$2)*$F$2,-1),50))</f>
        <v>2200</v>
      </c>
      <c r="L42" s="120"/>
      <c r="M42" s="434">
        <f>IF((AK17)&lt;=$U$2,$M$2,$M$2+MROUND(ROUNDDOWN((AK17-$U$2)*$F$2,-1),50))</f>
        <v>2100</v>
      </c>
      <c r="N42" s="120"/>
      <c r="O42" s="434">
        <f>IF((AK19)&lt;=$U$2,$M$2,$M$2+MROUND(ROUNDDOWN((AK19-$U$2)*$F$2,-1),50))</f>
        <v>2000</v>
      </c>
      <c r="P42" s="120"/>
      <c r="Q42" s="434">
        <f>IF((AK21)&lt;=$U$2,$M$2,$M$2+MROUND(ROUNDDOWN((AK21-$U$2)*$F$2,-1),50))</f>
        <v>1950</v>
      </c>
      <c r="R42" s="120"/>
      <c r="S42" s="434">
        <f>IF((AK23)&lt;=$U$2,$M$2,$M$2+MROUND(ROUNDDOWN((AK23-$U$2)*$F$2,-1),50))</f>
        <v>1850</v>
      </c>
      <c r="T42" s="120"/>
      <c r="U42" s="434">
        <f>IF((AK25)&lt;=$U$2,$M$2,$M$2+MROUND(ROUNDDOWN((AK25-$U$2)*$F$2,-1),50))</f>
        <v>1750</v>
      </c>
      <c r="V42" s="120"/>
      <c r="W42" s="434">
        <f>IF((AK27)&lt;=$U$2,$M$2,$M$2+MROUND(ROUNDDOWN((AK27-$U$2)*$F$2,-1),50))</f>
        <v>1600</v>
      </c>
      <c r="X42" s="120"/>
      <c r="Y42" s="434">
        <f>IF((AK29)&lt;=$U$2,$M$2,$M$2+MROUND(ROUNDDOWN((AK29-$U$2)*$F$2,-1),50))</f>
        <v>1300</v>
      </c>
      <c r="Z42" s="120"/>
      <c r="AA42" s="434">
        <f>IF((AK31)&lt;=$U$2,$M$2,$M$2+MROUND(ROUNDDOWN((AK31-$U$2)*$F$2,-1),50))</f>
        <v>1300</v>
      </c>
      <c r="AB42" s="120"/>
      <c r="AC42" s="434">
        <f>IF((AK33)&lt;=$U$2,$M$2,$M$2+MROUND(ROUNDDOWN((AK33-$U$2)*$F$2,-1),50))</f>
        <v>1300</v>
      </c>
      <c r="AD42" s="120"/>
      <c r="AE42" s="434">
        <f>IF((AK35)&lt;=$U$2,$M$2,$M$2+MROUND(ROUNDDOWN((AK35-$U$2)*$F$2,-1),50))</f>
        <v>1300</v>
      </c>
      <c r="AF42" s="120"/>
      <c r="AG42" s="434">
        <f>IF((AK37)&lt;=$U$2,$M$2,$M$2+MROUND(ROUNDDOWN((AK37-$U$2)*$F$2,-1),50))</f>
        <v>1300</v>
      </c>
      <c r="AH42" s="120"/>
      <c r="AI42" s="434">
        <f>IF((AM37)&lt;=$U$2,$M$2,$M$2+MROUND(ROUNDDOWN((AM37-$U$2)*$F$2,-1),50))</f>
        <v>1300</v>
      </c>
      <c r="AJ42" s="120"/>
      <c r="AK42" s="917"/>
      <c r="AL42" s="918"/>
      <c r="AM42" s="933"/>
      <c r="AN42" s="924"/>
      <c r="AO42" s="921"/>
      <c r="AP42" s="921"/>
      <c r="AQ42" s="921"/>
      <c r="AR42" s="921"/>
      <c r="AS42" s="927"/>
      <c r="AT42" s="928"/>
      <c r="AU42" s="927"/>
      <c r="AV42" s="928"/>
      <c r="AW42" s="927"/>
      <c r="AX42" s="930"/>
      <c r="AY42" s="921"/>
      <c r="AZ42" s="921"/>
      <c r="BA42" s="921"/>
      <c r="BB42" s="921"/>
      <c r="BC42" s="921"/>
      <c r="BD42" s="922"/>
      <c r="BE42" s="400"/>
      <c r="BF42" s="400"/>
      <c r="BG42" s="400"/>
      <c r="BH42" s="400"/>
      <c r="BI42" s="400"/>
      <c r="BJ42" s="400"/>
      <c r="BK42" s="400"/>
      <c r="BL42" s="400"/>
      <c r="BM42" s="400"/>
      <c r="BN42" s="400"/>
      <c r="BO42" s="400"/>
      <c r="BP42" s="400"/>
      <c r="BQ42" s="400"/>
      <c r="BR42" s="400"/>
      <c r="BS42" s="400"/>
      <c r="BT42" s="400"/>
      <c r="BU42" s="400"/>
      <c r="BV42" s="400"/>
      <c r="BW42" s="400"/>
      <c r="BX42" s="400"/>
      <c r="BY42" s="400"/>
      <c r="BZ42" s="400"/>
      <c r="CA42" s="400"/>
      <c r="CB42" s="400"/>
      <c r="CC42" s="400"/>
      <c r="CD42" s="400"/>
      <c r="CE42" s="400"/>
      <c r="CF42" s="400"/>
      <c r="CG42" s="400"/>
      <c r="CH42" s="400"/>
      <c r="CI42" s="400"/>
      <c r="CJ42" s="400"/>
      <c r="CK42" s="400"/>
      <c r="CL42" s="400"/>
      <c r="CM42" s="400"/>
      <c r="CN42" s="400"/>
      <c r="CO42" s="400"/>
      <c r="CP42" s="400"/>
      <c r="CQ42" s="400"/>
      <c r="CR42" s="400"/>
      <c r="CS42" s="400"/>
      <c r="CT42" s="400"/>
      <c r="CU42" s="400"/>
      <c r="CV42" s="400"/>
      <c r="CW42" s="400"/>
      <c r="CX42" s="400"/>
      <c r="CY42" s="400"/>
      <c r="CZ42" s="400"/>
      <c r="DA42" s="400"/>
      <c r="DB42" s="400"/>
      <c r="DC42" s="400"/>
      <c r="DD42" s="400"/>
      <c r="DE42" s="400"/>
      <c r="DF42" s="400"/>
      <c r="DG42" s="400"/>
      <c r="DH42" s="400"/>
      <c r="DI42" s="400"/>
      <c r="DJ42" s="400"/>
      <c r="DK42" s="400"/>
      <c r="DL42" s="400"/>
      <c r="DM42" s="400"/>
      <c r="DN42" s="400"/>
      <c r="DO42" s="400"/>
      <c r="DP42" s="400"/>
      <c r="DQ42" s="400"/>
      <c r="DR42" s="400"/>
      <c r="DS42" s="400"/>
      <c r="DT42" s="400"/>
      <c r="DU42" s="400"/>
      <c r="DV42" s="400"/>
      <c r="DW42" s="400"/>
      <c r="DX42" s="400"/>
      <c r="DY42" s="400"/>
      <c r="DZ42" s="400"/>
      <c r="EA42" s="400"/>
      <c r="EB42" s="400"/>
      <c r="EC42" s="400"/>
      <c r="ED42" s="400"/>
      <c r="EE42" s="400"/>
      <c r="EF42" s="400"/>
      <c r="EG42" s="400"/>
      <c r="EH42" s="400"/>
      <c r="EI42" s="400"/>
      <c r="EJ42" s="400"/>
      <c r="EK42" s="400"/>
      <c r="EL42" s="400"/>
      <c r="EM42" s="400"/>
      <c r="EN42" s="400"/>
      <c r="EO42" s="400"/>
      <c r="EP42" s="400"/>
      <c r="EQ42" s="400"/>
      <c r="ER42" s="400"/>
      <c r="ES42" s="400"/>
      <c r="ET42" s="400"/>
      <c r="EU42" s="400"/>
      <c r="EV42" s="400"/>
      <c r="EW42" s="400"/>
      <c r="EX42" s="400"/>
      <c r="EY42" s="400"/>
      <c r="EZ42" s="400"/>
      <c r="FA42" s="400"/>
      <c r="FB42" s="400"/>
      <c r="FC42" s="400"/>
      <c r="FD42" s="400"/>
      <c r="FE42" s="400"/>
      <c r="FF42" s="400"/>
      <c r="FG42" s="400"/>
      <c r="FH42" s="400"/>
      <c r="FI42" s="400"/>
      <c r="FJ42" s="400"/>
      <c r="FK42" s="400"/>
      <c r="FL42" s="400"/>
      <c r="FM42" s="400"/>
      <c r="FN42" s="400"/>
      <c r="FO42" s="400"/>
      <c r="FP42" s="400"/>
      <c r="FQ42" s="400"/>
      <c r="FR42" s="400"/>
      <c r="FS42" s="400"/>
      <c r="FT42" s="400"/>
      <c r="FU42" s="400"/>
      <c r="FV42" s="400"/>
      <c r="FW42" s="400"/>
      <c r="FX42" s="400"/>
      <c r="FY42" s="400"/>
      <c r="FZ42" s="400"/>
      <c r="GA42" s="400"/>
      <c r="GB42" s="400"/>
      <c r="GC42" s="400"/>
      <c r="GD42" s="400"/>
      <c r="GE42" s="400"/>
      <c r="GF42" s="400"/>
      <c r="GG42" s="400"/>
      <c r="GH42" s="400"/>
      <c r="GI42" s="400"/>
      <c r="GJ42" s="400"/>
      <c r="GK42" s="400"/>
      <c r="GL42" s="400"/>
      <c r="GM42" s="400"/>
      <c r="GN42" s="400"/>
      <c r="GO42" s="400"/>
      <c r="GP42" s="400"/>
      <c r="GQ42" s="400"/>
      <c r="GR42" s="400"/>
      <c r="GS42" s="400"/>
      <c r="GT42" s="400"/>
      <c r="GU42" s="400"/>
      <c r="GV42" s="400"/>
      <c r="GW42" s="400"/>
      <c r="GX42" s="400"/>
      <c r="GY42" s="400"/>
      <c r="GZ42" s="400"/>
      <c r="HA42" s="400"/>
      <c r="HB42" s="400"/>
      <c r="HC42" s="400"/>
      <c r="HD42" s="400"/>
      <c r="HE42" s="400"/>
      <c r="HF42" s="400"/>
      <c r="HG42" s="400"/>
      <c r="HH42" s="400"/>
      <c r="HI42" s="400"/>
      <c r="HJ42" s="400"/>
      <c r="HK42" s="400"/>
      <c r="HL42" s="400"/>
      <c r="HM42" s="400"/>
      <c r="HN42" s="400"/>
      <c r="HO42" s="400"/>
      <c r="HP42" s="400"/>
      <c r="HQ42" s="400"/>
      <c r="HR42" s="400"/>
      <c r="HS42" s="400"/>
      <c r="HT42" s="400"/>
      <c r="HU42" s="400"/>
      <c r="HV42" s="400"/>
      <c r="HW42" s="400"/>
      <c r="HX42" s="400"/>
      <c r="HY42" s="400"/>
      <c r="HZ42" s="400"/>
      <c r="IA42" s="400"/>
      <c r="IB42" s="400"/>
      <c r="IC42" s="400"/>
      <c r="ID42" s="400"/>
      <c r="IE42" s="400"/>
      <c r="IF42" s="400"/>
      <c r="IG42" s="400"/>
      <c r="IH42" s="400"/>
      <c r="II42" s="400"/>
      <c r="IJ42" s="400"/>
      <c r="IK42" s="400"/>
      <c r="IL42" s="400"/>
      <c r="IM42" s="400"/>
      <c r="IN42" s="400"/>
      <c r="IO42" s="400"/>
      <c r="IP42" s="400"/>
      <c r="IQ42" s="400"/>
      <c r="IR42" s="400"/>
      <c r="IS42" s="400"/>
    </row>
    <row r="43" spans="1:253" ht="16.5" hidden="1">
      <c r="A43" s="140"/>
      <c r="B43" s="141">
        <f>MROUND(ROUNDDOWN(A44*0.8,-1),50)</f>
        <v>2900</v>
      </c>
      <c r="C43" s="429"/>
      <c r="D43" s="141">
        <f>MROUND(ROUNDDOWN(C44*0.8,-1),50)</f>
        <v>2100</v>
      </c>
      <c r="E43" s="429"/>
      <c r="F43" s="141">
        <f>MROUND(ROUNDDOWN(E44*0.8,-1),50)</f>
        <v>2050</v>
      </c>
      <c r="G43" s="429"/>
      <c r="H43" s="141">
        <f>MROUND(ROUNDDOWN(G44*0.8,-1),50)</f>
        <v>1900</v>
      </c>
      <c r="I43" s="430"/>
      <c r="J43" s="115">
        <f>MROUND(ROUNDDOWN(I44*0.8,-1),50)</f>
        <v>1850</v>
      </c>
      <c r="K43" s="430"/>
      <c r="L43" s="115">
        <f>MROUND(ROUNDDOWN(K44*0.8,-1),50)</f>
        <v>1750</v>
      </c>
      <c r="M43" s="430"/>
      <c r="N43" s="115">
        <f>MROUND(ROUNDDOWN(M44*0.8,-1),50)</f>
        <v>1700</v>
      </c>
      <c r="O43" s="430"/>
      <c r="P43" s="115">
        <f>MROUND(ROUNDDOWN(O44*0.8,-1),50)</f>
        <v>1600</v>
      </c>
      <c r="Q43" s="430"/>
      <c r="R43" s="115">
        <f>MROUND(ROUNDDOWN(Q44*0.8,-1),50)</f>
        <v>1500</v>
      </c>
      <c r="S43" s="430"/>
      <c r="T43" s="115">
        <f>MROUND(ROUNDDOWN(S44*0.8,-1),50)</f>
        <v>1400</v>
      </c>
      <c r="U43" s="430"/>
      <c r="V43" s="115">
        <f>MROUND(ROUNDDOWN(U44*0.8,-1),50)</f>
        <v>1300</v>
      </c>
      <c r="W43" s="430"/>
      <c r="X43" s="115">
        <f>MROUND(ROUNDDOWN(W44*0.8,-1),50)</f>
        <v>1050</v>
      </c>
      <c r="Y43" s="430"/>
      <c r="Z43" s="115">
        <f>MROUND(ROUNDDOWN(Y44*0.8,-1),50)</f>
        <v>1050</v>
      </c>
      <c r="AA43" s="430"/>
      <c r="AB43" s="115">
        <f>MROUND(ROUNDDOWN(AA44*0.8,-1),50)</f>
        <v>1050</v>
      </c>
      <c r="AC43" s="430"/>
      <c r="AD43" s="115">
        <f>MROUND(ROUNDDOWN(AC44*0.8,-1),50)</f>
        <v>1050</v>
      </c>
      <c r="AE43" s="430"/>
      <c r="AF43" s="115">
        <f>MROUND(ROUNDDOWN(AE44*0.8,-1),50)</f>
        <v>1050</v>
      </c>
      <c r="AG43" s="430"/>
      <c r="AH43" s="115">
        <f>MROUND(ROUNDDOWN(AG44*0.8,-1),50)</f>
        <v>1050</v>
      </c>
      <c r="AI43" s="430"/>
      <c r="AJ43" s="115">
        <f>MROUND(ROUNDDOWN(AI44*0.8,-1),50)</f>
        <v>1050</v>
      </c>
      <c r="AK43" s="438"/>
      <c r="AL43" s="439">
        <f>ROUND(AK44*0.8,-1)</f>
        <v>880</v>
      </c>
      <c r="AM43" s="903"/>
      <c r="AN43" s="904"/>
      <c r="AO43" s="924"/>
      <c r="AP43" s="924"/>
      <c r="AQ43" s="921">
        <f>AO43+$AQ$45</f>
        <v>0</v>
      </c>
      <c r="AR43" s="921"/>
      <c r="AS43" s="925">
        <f>AQ43+$AS$47</f>
        <v>0</v>
      </c>
      <c r="AT43" s="926"/>
      <c r="AU43" s="925">
        <f>AS43+$AU$49</f>
        <v>0</v>
      </c>
      <c r="AV43" s="926"/>
      <c r="AW43" s="925">
        <f>AU43+$AW$51</f>
        <v>0</v>
      </c>
      <c r="AX43" s="929"/>
      <c r="AY43" s="921">
        <f>AW43+$AY$53</f>
        <v>0</v>
      </c>
      <c r="AZ43" s="921"/>
      <c r="BA43" s="921">
        <f>AY43+$BA$55</f>
        <v>0</v>
      </c>
      <c r="BB43" s="921"/>
      <c r="BC43" s="921">
        <f>BA43+$BC$57</f>
        <v>0</v>
      </c>
      <c r="BD43" s="922"/>
      <c r="BE43" s="400"/>
      <c r="BF43" s="400"/>
      <c r="BG43" s="400"/>
      <c r="BH43" s="400"/>
      <c r="BI43" s="400"/>
      <c r="BJ43" s="400"/>
      <c r="BK43" s="400"/>
      <c r="BL43" s="400"/>
      <c r="BM43" s="400"/>
      <c r="BN43" s="400"/>
      <c r="BO43" s="400"/>
      <c r="BP43" s="400"/>
      <c r="BQ43" s="400"/>
      <c r="BR43" s="400"/>
      <c r="BS43" s="400"/>
      <c r="BT43" s="400"/>
      <c r="BU43" s="400"/>
      <c r="BV43" s="400"/>
      <c r="BW43" s="400"/>
      <c r="BX43" s="400"/>
      <c r="BY43" s="400"/>
      <c r="BZ43" s="400"/>
      <c r="CA43" s="400"/>
      <c r="CB43" s="400"/>
      <c r="CC43" s="400"/>
      <c r="CD43" s="400"/>
      <c r="CE43" s="400"/>
      <c r="CF43" s="400"/>
      <c r="CG43" s="400"/>
      <c r="CH43" s="400"/>
      <c r="CI43" s="400"/>
      <c r="CJ43" s="400"/>
      <c r="CK43" s="400"/>
      <c r="CL43" s="400"/>
      <c r="CM43" s="400"/>
      <c r="CN43" s="400"/>
      <c r="CO43" s="400"/>
      <c r="CP43" s="400"/>
      <c r="CQ43" s="400"/>
      <c r="CR43" s="400"/>
      <c r="CS43" s="400"/>
      <c r="CT43" s="400"/>
      <c r="CU43" s="400"/>
      <c r="CV43" s="400"/>
      <c r="CW43" s="400"/>
      <c r="CX43" s="400"/>
      <c r="CY43" s="400"/>
      <c r="CZ43" s="400"/>
      <c r="DA43" s="400"/>
      <c r="DB43" s="400"/>
      <c r="DC43" s="400"/>
      <c r="DD43" s="400"/>
      <c r="DE43" s="400"/>
      <c r="DF43" s="400"/>
      <c r="DG43" s="400"/>
      <c r="DH43" s="400"/>
      <c r="DI43" s="400"/>
      <c r="DJ43" s="400"/>
      <c r="DK43" s="400"/>
      <c r="DL43" s="400"/>
      <c r="DM43" s="400"/>
      <c r="DN43" s="400"/>
      <c r="DO43" s="400"/>
      <c r="DP43" s="400"/>
      <c r="DQ43" s="400"/>
      <c r="DR43" s="400"/>
      <c r="DS43" s="400"/>
      <c r="DT43" s="400"/>
      <c r="DU43" s="400"/>
      <c r="DV43" s="400"/>
      <c r="DW43" s="400"/>
      <c r="DX43" s="400"/>
      <c r="DY43" s="400"/>
      <c r="DZ43" s="400"/>
      <c r="EA43" s="400"/>
      <c r="EB43" s="400"/>
      <c r="EC43" s="400"/>
      <c r="ED43" s="400"/>
      <c r="EE43" s="400"/>
      <c r="EF43" s="400"/>
      <c r="EG43" s="400"/>
      <c r="EH43" s="400"/>
      <c r="EI43" s="400"/>
      <c r="EJ43" s="400"/>
      <c r="EK43" s="400"/>
      <c r="EL43" s="400"/>
      <c r="EM43" s="400"/>
      <c r="EN43" s="400"/>
      <c r="EO43" s="400"/>
      <c r="EP43" s="400"/>
      <c r="EQ43" s="400"/>
      <c r="ER43" s="400"/>
      <c r="ES43" s="400"/>
      <c r="ET43" s="400"/>
      <c r="EU43" s="400"/>
      <c r="EV43" s="400"/>
      <c r="EW43" s="400"/>
      <c r="EX43" s="400"/>
      <c r="EY43" s="400"/>
      <c r="EZ43" s="400"/>
      <c r="FA43" s="400"/>
      <c r="FB43" s="400"/>
      <c r="FC43" s="400"/>
      <c r="FD43" s="400"/>
      <c r="FE43" s="400"/>
      <c r="FF43" s="400"/>
      <c r="FG43" s="400"/>
      <c r="FH43" s="400"/>
      <c r="FI43" s="400"/>
      <c r="FJ43" s="400"/>
      <c r="FK43" s="400"/>
      <c r="FL43" s="400"/>
      <c r="FM43" s="400"/>
      <c r="FN43" s="400"/>
      <c r="FO43" s="400"/>
      <c r="FP43" s="400"/>
      <c r="FQ43" s="400"/>
      <c r="FR43" s="400"/>
      <c r="FS43" s="400"/>
      <c r="FT43" s="400"/>
      <c r="FU43" s="400"/>
      <c r="FV43" s="400"/>
      <c r="FW43" s="400"/>
      <c r="FX43" s="400"/>
      <c r="FY43" s="400"/>
      <c r="FZ43" s="400"/>
      <c r="GA43" s="400"/>
      <c r="GB43" s="400"/>
      <c r="GC43" s="400"/>
      <c r="GD43" s="400"/>
      <c r="GE43" s="400"/>
      <c r="GF43" s="400"/>
      <c r="GG43" s="400"/>
      <c r="GH43" s="400"/>
      <c r="GI43" s="400"/>
      <c r="GJ43" s="400"/>
      <c r="GK43" s="400"/>
      <c r="GL43" s="400"/>
      <c r="GM43" s="400"/>
      <c r="GN43" s="400"/>
      <c r="GO43" s="400"/>
      <c r="GP43" s="400"/>
      <c r="GQ43" s="400"/>
      <c r="GR43" s="400"/>
      <c r="GS43" s="400"/>
      <c r="GT43" s="400"/>
      <c r="GU43" s="400"/>
      <c r="GV43" s="400"/>
      <c r="GW43" s="400"/>
      <c r="GX43" s="400"/>
      <c r="GY43" s="400"/>
      <c r="GZ43" s="400"/>
      <c r="HA43" s="400"/>
      <c r="HB43" s="400"/>
      <c r="HC43" s="400"/>
      <c r="HD43" s="400"/>
      <c r="HE43" s="400"/>
      <c r="HF43" s="400"/>
      <c r="HG43" s="400"/>
      <c r="HH43" s="400"/>
      <c r="HI43" s="400"/>
      <c r="HJ43" s="400"/>
      <c r="HK43" s="400"/>
      <c r="HL43" s="400"/>
      <c r="HM43" s="400"/>
      <c r="HN43" s="400"/>
      <c r="HO43" s="400"/>
      <c r="HP43" s="400"/>
      <c r="HQ43" s="400"/>
      <c r="HR43" s="400"/>
      <c r="HS43" s="400"/>
      <c r="HT43" s="400"/>
      <c r="HU43" s="400"/>
      <c r="HV43" s="400"/>
      <c r="HW43" s="400"/>
      <c r="HX43" s="400"/>
      <c r="HY43" s="400"/>
      <c r="HZ43" s="400"/>
      <c r="IA43" s="400"/>
      <c r="IB43" s="400"/>
      <c r="IC43" s="400"/>
      <c r="ID43" s="400"/>
      <c r="IE43" s="400"/>
      <c r="IF43" s="400"/>
      <c r="IG43" s="400"/>
      <c r="IH43" s="400"/>
      <c r="II43" s="400"/>
      <c r="IJ43" s="400"/>
      <c r="IK43" s="400"/>
      <c r="IL43" s="400"/>
      <c r="IM43" s="400"/>
      <c r="IN43" s="400"/>
      <c r="IO43" s="400"/>
      <c r="IP43" s="400"/>
      <c r="IQ43" s="400"/>
      <c r="IR43" s="400"/>
      <c r="IS43" s="400"/>
    </row>
    <row r="44" spans="1:253" ht="17.25" hidden="1" thickBot="1">
      <c r="A44" s="152">
        <f>$M$2+MROUND(ROUNDDOWN(AM6*$F$2,-1),50)</f>
        <v>3650</v>
      </c>
      <c r="B44" s="153"/>
      <c r="C44" s="433">
        <f>IF((AM7)&lt;=$U$2,$M$2,$M$2+MROUND(ROUNDDOWN((AM7-$U$2)*$F$2,-1),50))</f>
        <v>2600</v>
      </c>
      <c r="D44" s="160"/>
      <c r="E44" s="433">
        <f>IF((AM9)&lt;=$U$2,$M$2,$M$2+MROUND(ROUNDDOWN((AM9-$U$2)*$F$2,-1),50))</f>
        <v>2550</v>
      </c>
      <c r="F44" s="160"/>
      <c r="G44" s="433">
        <f>IF((AM11)&lt;=$U$2,$M$2,$M$2+MROUND(ROUNDDOWN((AM11-$U$2)*$F$2,-1),50))</f>
        <v>2400</v>
      </c>
      <c r="H44" s="160"/>
      <c r="I44" s="434">
        <f>IF((AM13)&lt;=$U$2,$M$2,$M$2+MROUND(ROUNDDOWN((AM13-$U$2)*$F$2,-1),50))</f>
        <v>2300</v>
      </c>
      <c r="J44" s="120"/>
      <c r="K44" s="434">
        <f>IF((AM15)&lt;=$U$2,$M$2,$M$2+MROUND(ROUNDDOWN((AM15-$U$2)*$F$2,-1),50))</f>
        <v>2200</v>
      </c>
      <c r="L44" s="120"/>
      <c r="M44" s="434">
        <f>IF((AM17)&lt;=$U$2,$M$2,$M$2+MROUND(ROUNDDOWN((AM17-$U$2)*$F$2,-1),50))</f>
        <v>2100</v>
      </c>
      <c r="N44" s="120"/>
      <c r="O44" s="434">
        <f>IF((AM19)&lt;=$U$2,$M$2,$M$2+MROUND(ROUNDDOWN((AM19-$U$2)*$F$2,-1),50))</f>
        <v>2000</v>
      </c>
      <c r="P44" s="120"/>
      <c r="Q44" s="434">
        <f>IF((AK23)&lt;=$U$2,$M$2,$M$2+MROUND(ROUNDDOWN((AK23-$U$2)*$F$2,-1),50))</f>
        <v>1850</v>
      </c>
      <c r="R44" s="120"/>
      <c r="S44" s="434">
        <f>IF((AK25)&lt;=$U$2,$M$2,$M$2+MROUND(ROUNDDOWN((AK25-$U$2)*$F$2,-1),50))</f>
        <v>1750</v>
      </c>
      <c r="T44" s="120"/>
      <c r="U44" s="434">
        <f>IF((AK27)&lt;=$U$2,$M$2,$M$2+MROUND(ROUNDDOWN((AK27-$U$2)*$F$2,-1),50))</f>
        <v>1600</v>
      </c>
      <c r="V44" s="120"/>
      <c r="W44" s="434">
        <f>IF((AK29)&lt;=$U$2,$M$2,$M$2+MROUND(ROUNDDOWN((AK29-$U$2)*$F$2,-1),50))</f>
        <v>1300</v>
      </c>
      <c r="X44" s="120"/>
      <c r="Y44" s="434">
        <f>IF((AK31)&lt;=$U$2,$M$2,$M$2+MROUND(ROUNDDOWN((AK31-$U$2)*$F$2,-1),50))</f>
        <v>1300</v>
      </c>
      <c r="Z44" s="120"/>
      <c r="AA44" s="434">
        <f>IF((AK33)&lt;=$U$2,$M$2,$M$2+MROUND(ROUNDDOWN((AK33-$U$2)*$F$2,-1),50))</f>
        <v>1300</v>
      </c>
      <c r="AB44" s="120"/>
      <c r="AC44" s="434">
        <f>IF((AK35)&lt;=$U$2,$M$2,$M$2+MROUND(ROUNDDOWN((AK35-$U$2)*$F$2,-1),50))</f>
        <v>1300</v>
      </c>
      <c r="AD44" s="120"/>
      <c r="AE44" s="434">
        <f>IF((AK37)&lt;=$U$2,$M$2,$M$2+MROUND(ROUNDDOWN((AK37-$U$2)*$F$2,-1),50))</f>
        <v>1300</v>
      </c>
      <c r="AF44" s="120"/>
      <c r="AG44" s="434">
        <f>IF((AK39)&lt;=$U$2,$M$2,$M$2+MROUND(ROUNDDOWN((AK39-$U$2)*$F$2,-1),50))</f>
        <v>1300</v>
      </c>
      <c r="AH44" s="120"/>
      <c r="AI44" s="434">
        <f>IF((AM39)&lt;=$U$2,$M$2,$M$2+MROUND(ROUNDDOWN((AM39-$U$2)*$F$2,-1),50))</f>
        <v>1300</v>
      </c>
      <c r="AJ44" s="120"/>
      <c r="AK44" s="440">
        <f>IF((AM41)&lt;=8,1100,1100+ROUND(INT(((AM41-8)*107.84)),-1))</f>
        <v>1100</v>
      </c>
      <c r="AL44" s="441"/>
      <c r="AM44" s="905"/>
      <c r="AN44" s="906"/>
      <c r="AO44" s="924"/>
      <c r="AP44" s="924"/>
      <c r="AQ44" s="921"/>
      <c r="AR44" s="921"/>
      <c r="AS44" s="927"/>
      <c r="AT44" s="928"/>
      <c r="AU44" s="927"/>
      <c r="AV44" s="928"/>
      <c r="AW44" s="927"/>
      <c r="AX44" s="930"/>
      <c r="AY44" s="921"/>
      <c r="AZ44" s="921"/>
      <c r="BA44" s="921"/>
      <c r="BB44" s="921"/>
      <c r="BC44" s="921"/>
      <c r="BD44" s="922"/>
      <c r="BE44" s="400"/>
      <c r="BF44" s="400"/>
      <c r="BG44" s="400"/>
      <c r="BH44" s="400"/>
      <c r="BI44" s="400"/>
      <c r="BJ44" s="400"/>
      <c r="BK44" s="400"/>
      <c r="BL44" s="400"/>
      <c r="BM44" s="400"/>
      <c r="BN44" s="400"/>
      <c r="BO44" s="400"/>
      <c r="BP44" s="400"/>
      <c r="BQ44" s="400"/>
      <c r="BR44" s="400"/>
      <c r="BS44" s="400"/>
      <c r="BT44" s="400"/>
      <c r="BU44" s="400"/>
      <c r="BV44" s="400"/>
      <c r="BW44" s="400"/>
      <c r="BX44" s="400"/>
      <c r="BY44" s="400"/>
      <c r="BZ44" s="400"/>
      <c r="CA44" s="400"/>
      <c r="CB44" s="400"/>
      <c r="CC44" s="400"/>
      <c r="CD44" s="400"/>
      <c r="CE44" s="400"/>
      <c r="CF44" s="400"/>
      <c r="CG44" s="400"/>
      <c r="CH44" s="400"/>
      <c r="CI44" s="400"/>
      <c r="CJ44" s="400"/>
      <c r="CK44" s="400"/>
      <c r="CL44" s="400"/>
      <c r="CM44" s="400"/>
      <c r="CN44" s="400"/>
      <c r="CO44" s="400"/>
      <c r="CP44" s="400"/>
      <c r="CQ44" s="400"/>
      <c r="CR44" s="400"/>
      <c r="CS44" s="400"/>
      <c r="CT44" s="400"/>
      <c r="CU44" s="400"/>
      <c r="CV44" s="400"/>
      <c r="CW44" s="400"/>
      <c r="CX44" s="400"/>
      <c r="CY44" s="400"/>
      <c r="CZ44" s="400"/>
      <c r="DA44" s="400"/>
      <c r="DB44" s="400"/>
      <c r="DC44" s="400"/>
      <c r="DD44" s="400"/>
      <c r="DE44" s="400"/>
      <c r="DF44" s="400"/>
      <c r="DG44" s="400"/>
      <c r="DH44" s="400"/>
      <c r="DI44" s="400"/>
      <c r="DJ44" s="400"/>
      <c r="DK44" s="400"/>
      <c r="DL44" s="400"/>
      <c r="DM44" s="400"/>
      <c r="DN44" s="400"/>
      <c r="DO44" s="400"/>
      <c r="DP44" s="400"/>
      <c r="DQ44" s="400"/>
      <c r="DR44" s="400"/>
      <c r="DS44" s="400"/>
      <c r="DT44" s="400"/>
      <c r="DU44" s="400"/>
      <c r="DV44" s="400"/>
      <c r="DW44" s="400"/>
      <c r="DX44" s="400"/>
      <c r="DY44" s="400"/>
      <c r="DZ44" s="400"/>
      <c r="EA44" s="400"/>
      <c r="EB44" s="400"/>
      <c r="EC44" s="400"/>
      <c r="ED44" s="400"/>
      <c r="EE44" s="400"/>
      <c r="EF44" s="400"/>
      <c r="EG44" s="400"/>
      <c r="EH44" s="400"/>
      <c r="EI44" s="400"/>
      <c r="EJ44" s="400"/>
      <c r="EK44" s="400"/>
      <c r="EL44" s="400"/>
      <c r="EM44" s="400"/>
      <c r="EN44" s="400"/>
      <c r="EO44" s="400"/>
      <c r="EP44" s="400"/>
      <c r="EQ44" s="400"/>
      <c r="ER44" s="400"/>
      <c r="ES44" s="400"/>
      <c r="ET44" s="400"/>
      <c r="EU44" s="400"/>
      <c r="EV44" s="400"/>
      <c r="EW44" s="400"/>
      <c r="EX44" s="400"/>
      <c r="EY44" s="400"/>
      <c r="EZ44" s="400"/>
      <c r="FA44" s="400"/>
      <c r="FB44" s="400"/>
      <c r="FC44" s="400"/>
      <c r="FD44" s="400"/>
      <c r="FE44" s="400"/>
      <c r="FF44" s="400"/>
      <c r="FG44" s="400"/>
      <c r="FH44" s="400"/>
      <c r="FI44" s="400"/>
      <c r="FJ44" s="400"/>
      <c r="FK44" s="400"/>
      <c r="FL44" s="400"/>
      <c r="FM44" s="400"/>
      <c r="FN44" s="400"/>
      <c r="FO44" s="400"/>
      <c r="FP44" s="400"/>
      <c r="FQ44" s="400"/>
      <c r="FR44" s="400"/>
      <c r="FS44" s="400"/>
      <c r="FT44" s="400"/>
      <c r="FU44" s="400"/>
      <c r="FV44" s="400"/>
      <c r="FW44" s="400"/>
      <c r="FX44" s="400"/>
      <c r="FY44" s="400"/>
      <c r="FZ44" s="400"/>
      <c r="GA44" s="400"/>
      <c r="GB44" s="400"/>
      <c r="GC44" s="400"/>
      <c r="GD44" s="400"/>
      <c r="GE44" s="400"/>
      <c r="GF44" s="400"/>
      <c r="GG44" s="400"/>
      <c r="GH44" s="400"/>
      <c r="GI44" s="400"/>
      <c r="GJ44" s="400"/>
      <c r="GK44" s="400"/>
      <c r="GL44" s="400"/>
      <c r="GM44" s="400"/>
      <c r="GN44" s="400"/>
      <c r="GO44" s="400"/>
      <c r="GP44" s="400"/>
      <c r="GQ44" s="400"/>
      <c r="GR44" s="400"/>
      <c r="GS44" s="400"/>
      <c r="GT44" s="400"/>
      <c r="GU44" s="400"/>
      <c r="GV44" s="400"/>
      <c r="GW44" s="400"/>
      <c r="GX44" s="400"/>
      <c r="GY44" s="400"/>
      <c r="GZ44" s="400"/>
      <c r="HA44" s="400"/>
      <c r="HB44" s="400"/>
      <c r="HC44" s="400"/>
      <c r="HD44" s="400"/>
      <c r="HE44" s="400"/>
      <c r="HF44" s="400"/>
      <c r="HG44" s="400"/>
      <c r="HH44" s="400"/>
      <c r="HI44" s="400"/>
      <c r="HJ44" s="400"/>
      <c r="HK44" s="400"/>
      <c r="HL44" s="400"/>
      <c r="HM44" s="400"/>
      <c r="HN44" s="400"/>
      <c r="HO44" s="400"/>
      <c r="HP44" s="400"/>
      <c r="HQ44" s="400"/>
      <c r="HR44" s="400"/>
      <c r="HS44" s="400"/>
      <c r="HT44" s="400"/>
      <c r="HU44" s="400"/>
      <c r="HV44" s="400"/>
      <c r="HW44" s="400"/>
      <c r="HX44" s="400"/>
      <c r="HY44" s="400"/>
      <c r="HZ44" s="400"/>
      <c r="IA44" s="400"/>
      <c r="IB44" s="400"/>
      <c r="IC44" s="400"/>
      <c r="ID44" s="400"/>
      <c r="IE44" s="400"/>
      <c r="IF44" s="400"/>
      <c r="IG44" s="400"/>
      <c r="IH44" s="400"/>
      <c r="II44" s="400"/>
      <c r="IJ44" s="400"/>
      <c r="IK44" s="400"/>
      <c r="IL44" s="400"/>
      <c r="IM44" s="400"/>
      <c r="IN44" s="400"/>
      <c r="IO44" s="400"/>
      <c r="IP44" s="400"/>
      <c r="IQ44" s="400"/>
      <c r="IR44" s="400"/>
      <c r="IS44" s="400"/>
    </row>
    <row r="45" spans="1:253" ht="16.5" hidden="1">
      <c r="A45" s="140"/>
      <c r="B45" s="141">
        <f>MROUND(ROUNDDOWN(A46*0.8,-1),50)</f>
        <v>2900</v>
      </c>
      <c r="C45" s="429"/>
      <c r="D45" s="141">
        <f>MROUND(ROUNDDOWN(C46*0.8,-1),50)</f>
        <v>2100</v>
      </c>
      <c r="E45" s="429"/>
      <c r="F45" s="141">
        <f>MROUND(ROUNDDOWN(E46*0.8,-1),50)</f>
        <v>2050</v>
      </c>
      <c r="G45" s="429"/>
      <c r="H45" s="141">
        <f>MROUND(ROUNDDOWN(G46*0.8,-1),50)</f>
        <v>1900</v>
      </c>
      <c r="I45" s="430"/>
      <c r="J45" s="115">
        <f>MROUND(ROUNDDOWN(I46*0.8,-1),50)</f>
        <v>1850</v>
      </c>
      <c r="K45" s="430"/>
      <c r="L45" s="115">
        <f>MROUND(ROUNDDOWN(K46*0.8,-1),50)</f>
        <v>1750</v>
      </c>
      <c r="M45" s="430"/>
      <c r="N45" s="115">
        <f>MROUND(ROUNDDOWN(M46*0.8,-1),50)</f>
        <v>1700</v>
      </c>
      <c r="O45" s="430"/>
      <c r="P45" s="115">
        <f>MROUND(ROUNDDOWN(O46*0.8,-1),50)</f>
        <v>1600</v>
      </c>
      <c r="Q45" s="430"/>
      <c r="R45" s="115">
        <f>MROUND(ROUNDDOWN(Q46*0.8,-1),50)</f>
        <v>1550</v>
      </c>
      <c r="S45" s="430"/>
      <c r="T45" s="115">
        <f>MROUND(ROUNDDOWN(S46*0.8,-1),50)</f>
        <v>1300</v>
      </c>
      <c r="U45" s="430"/>
      <c r="V45" s="115">
        <f>MROUND(ROUNDDOWN(U46*0.8,-1),50)</f>
        <v>1050</v>
      </c>
      <c r="W45" s="430"/>
      <c r="X45" s="115">
        <f>MROUND(ROUNDDOWN(W46*0.8,-1),50)</f>
        <v>1050</v>
      </c>
      <c r="Y45" s="430"/>
      <c r="Z45" s="115">
        <f>MROUND(ROUNDDOWN(Y46*0.8,-1),50)</f>
        <v>1050</v>
      </c>
      <c r="AA45" s="430"/>
      <c r="AB45" s="115">
        <f>MROUND(ROUNDDOWN(AA46*0.8,-1),50)</f>
        <v>1050</v>
      </c>
      <c r="AC45" s="430"/>
      <c r="AD45" s="115">
        <f>MROUND(ROUNDDOWN(AC46*0.8,-1),50)</f>
        <v>1050</v>
      </c>
      <c r="AE45" s="430"/>
      <c r="AF45" s="115">
        <f>MROUND(ROUNDDOWN(AE46*0.8,-1),50)</f>
        <v>1050</v>
      </c>
      <c r="AG45" s="430"/>
      <c r="AH45" s="115">
        <f>MROUND(ROUNDDOWN(AG46*0.8,-1),50)</f>
        <v>1050</v>
      </c>
      <c r="AI45" s="430"/>
      <c r="AJ45" s="115">
        <f>MROUND(ROUNDDOWN(AI46*0.8,-1),50)</f>
        <v>1050</v>
      </c>
      <c r="AK45" s="442"/>
      <c r="AL45" s="443">
        <f>ROUND(AK46*0.8,-1)</f>
        <v>880</v>
      </c>
      <c r="AM45" s="442"/>
      <c r="AN45" s="443">
        <f>ROUND(AM46*0.8,-1)</f>
        <v>880</v>
      </c>
      <c r="AO45" s="931"/>
      <c r="AP45" s="904"/>
      <c r="AQ45" s="924"/>
      <c r="AR45" s="932"/>
      <c r="AS45" s="925">
        <f>AQ45+$AS$47</f>
        <v>0</v>
      </c>
      <c r="AT45" s="926"/>
      <c r="AU45" s="925">
        <f>AS45+$AU$49</f>
        <v>0</v>
      </c>
      <c r="AV45" s="926"/>
      <c r="AW45" s="925">
        <f>AU45+$AW$51</f>
        <v>0</v>
      </c>
      <c r="AX45" s="929"/>
      <c r="AY45" s="921">
        <f>AW45+$AY$53</f>
        <v>0</v>
      </c>
      <c r="AZ45" s="921"/>
      <c r="BA45" s="921">
        <f>AY45+$BA$55</f>
        <v>0</v>
      </c>
      <c r="BB45" s="921"/>
      <c r="BC45" s="921">
        <f>BA45+$BC$57</f>
        <v>0</v>
      </c>
      <c r="BD45" s="922"/>
      <c r="BE45" s="400"/>
      <c r="BF45" s="400"/>
      <c r="BG45" s="400"/>
      <c r="BH45" s="400"/>
      <c r="BI45" s="400"/>
      <c r="BJ45" s="400"/>
      <c r="BK45" s="400"/>
      <c r="BL45" s="400"/>
      <c r="BM45" s="400"/>
      <c r="BN45" s="400"/>
      <c r="BO45" s="400"/>
      <c r="BP45" s="400"/>
      <c r="BQ45" s="400"/>
      <c r="BR45" s="400"/>
      <c r="BS45" s="400"/>
      <c r="BT45" s="400"/>
      <c r="BU45" s="400"/>
      <c r="BV45" s="400"/>
      <c r="BW45" s="400"/>
      <c r="BX45" s="400"/>
      <c r="BY45" s="400"/>
      <c r="BZ45" s="400"/>
      <c r="CA45" s="400"/>
      <c r="CB45" s="400"/>
      <c r="CC45" s="400"/>
      <c r="CD45" s="400"/>
      <c r="CE45" s="400"/>
      <c r="CF45" s="400"/>
      <c r="CG45" s="400"/>
      <c r="CH45" s="400"/>
      <c r="CI45" s="400"/>
      <c r="CJ45" s="400"/>
      <c r="CK45" s="400"/>
      <c r="CL45" s="400"/>
      <c r="CM45" s="400"/>
      <c r="CN45" s="400"/>
      <c r="CO45" s="400"/>
      <c r="CP45" s="400"/>
      <c r="CQ45" s="400"/>
      <c r="CR45" s="400"/>
      <c r="CS45" s="400"/>
      <c r="CT45" s="400"/>
      <c r="CU45" s="400"/>
      <c r="CV45" s="400"/>
      <c r="CW45" s="400"/>
      <c r="CX45" s="400"/>
      <c r="CY45" s="400"/>
      <c r="CZ45" s="400"/>
      <c r="DA45" s="400"/>
      <c r="DB45" s="400"/>
      <c r="DC45" s="400"/>
      <c r="DD45" s="400"/>
      <c r="DE45" s="400"/>
      <c r="DF45" s="400"/>
      <c r="DG45" s="400"/>
      <c r="DH45" s="400"/>
      <c r="DI45" s="400"/>
      <c r="DJ45" s="400"/>
      <c r="DK45" s="400"/>
      <c r="DL45" s="400"/>
      <c r="DM45" s="400"/>
      <c r="DN45" s="400"/>
      <c r="DO45" s="400"/>
      <c r="DP45" s="400"/>
      <c r="DQ45" s="400"/>
      <c r="DR45" s="400"/>
      <c r="DS45" s="400"/>
      <c r="DT45" s="400"/>
      <c r="DU45" s="400"/>
      <c r="DV45" s="400"/>
      <c r="DW45" s="400"/>
      <c r="DX45" s="400"/>
      <c r="DY45" s="400"/>
      <c r="DZ45" s="400"/>
      <c r="EA45" s="400"/>
      <c r="EB45" s="400"/>
      <c r="EC45" s="400"/>
      <c r="ED45" s="400"/>
      <c r="EE45" s="400"/>
      <c r="EF45" s="400"/>
      <c r="EG45" s="400"/>
      <c r="EH45" s="400"/>
      <c r="EI45" s="400"/>
      <c r="EJ45" s="400"/>
      <c r="EK45" s="400"/>
      <c r="EL45" s="400"/>
      <c r="EM45" s="400"/>
      <c r="EN45" s="400"/>
      <c r="EO45" s="400"/>
      <c r="EP45" s="400"/>
      <c r="EQ45" s="400"/>
      <c r="ER45" s="400"/>
      <c r="ES45" s="400"/>
      <c r="ET45" s="400"/>
      <c r="EU45" s="400"/>
      <c r="EV45" s="400"/>
      <c r="EW45" s="400"/>
      <c r="EX45" s="400"/>
      <c r="EY45" s="400"/>
      <c r="EZ45" s="400"/>
      <c r="FA45" s="400"/>
      <c r="FB45" s="400"/>
      <c r="FC45" s="400"/>
      <c r="FD45" s="400"/>
      <c r="FE45" s="400"/>
      <c r="FF45" s="400"/>
      <c r="FG45" s="400"/>
      <c r="FH45" s="400"/>
      <c r="FI45" s="400"/>
      <c r="FJ45" s="400"/>
      <c r="FK45" s="400"/>
      <c r="FL45" s="400"/>
      <c r="FM45" s="400"/>
      <c r="FN45" s="400"/>
      <c r="FO45" s="400"/>
      <c r="FP45" s="400"/>
      <c r="FQ45" s="400"/>
      <c r="FR45" s="400"/>
      <c r="FS45" s="400"/>
      <c r="FT45" s="400"/>
      <c r="FU45" s="400"/>
      <c r="FV45" s="400"/>
      <c r="FW45" s="400"/>
      <c r="FX45" s="400"/>
      <c r="FY45" s="400"/>
      <c r="FZ45" s="400"/>
      <c r="GA45" s="400"/>
      <c r="GB45" s="400"/>
      <c r="GC45" s="400"/>
      <c r="GD45" s="400"/>
      <c r="GE45" s="400"/>
      <c r="GF45" s="400"/>
      <c r="GG45" s="400"/>
      <c r="GH45" s="400"/>
      <c r="GI45" s="400"/>
      <c r="GJ45" s="400"/>
      <c r="GK45" s="400"/>
      <c r="GL45" s="400"/>
      <c r="GM45" s="400"/>
      <c r="GN45" s="400"/>
      <c r="GO45" s="400"/>
      <c r="GP45" s="400"/>
      <c r="GQ45" s="400"/>
      <c r="GR45" s="400"/>
      <c r="GS45" s="400"/>
      <c r="GT45" s="400"/>
      <c r="GU45" s="400"/>
      <c r="GV45" s="400"/>
      <c r="GW45" s="400"/>
      <c r="GX45" s="400"/>
      <c r="GY45" s="400"/>
      <c r="GZ45" s="400"/>
      <c r="HA45" s="400"/>
      <c r="HB45" s="400"/>
      <c r="HC45" s="400"/>
      <c r="HD45" s="400"/>
      <c r="HE45" s="400"/>
      <c r="HF45" s="400"/>
      <c r="HG45" s="400"/>
      <c r="HH45" s="400"/>
      <c r="HI45" s="400"/>
      <c r="HJ45" s="400"/>
      <c r="HK45" s="400"/>
      <c r="HL45" s="400"/>
      <c r="HM45" s="400"/>
      <c r="HN45" s="400"/>
      <c r="HO45" s="400"/>
      <c r="HP45" s="400"/>
      <c r="HQ45" s="400"/>
      <c r="HR45" s="400"/>
      <c r="HS45" s="400"/>
      <c r="HT45" s="400"/>
      <c r="HU45" s="400"/>
      <c r="HV45" s="400"/>
      <c r="HW45" s="400"/>
      <c r="HX45" s="400"/>
      <c r="HY45" s="400"/>
      <c r="HZ45" s="400"/>
      <c r="IA45" s="400"/>
      <c r="IB45" s="400"/>
      <c r="IC45" s="400"/>
      <c r="ID45" s="400"/>
      <c r="IE45" s="400"/>
      <c r="IF45" s="400"/>
      <c r="IG45" s="400"/>
      <c r="IH45" s="400"/>
      <c r="II45" s="400"/>
      <c r="IJ45" s="400"/>
      <c r="IK45" s="400"/>
      <c r="IL45" s="400"/>
      <c r="IM45" s="400"/>
      <c r="IN45" s="400"/>
      <c r="IO45" s="400"/>
      <c r="IP45" s="400"/>
      <c r="IQ45" s="400"/>
      <c r="IR45" s="400"/>
      <c r="IS45" s="400"/>
    </row>
    <row r="46" spans="1:253" ht="17.25" hidden="1" thickBot="1">
      <c r="A46" s="152">
        <f>$M$2+MROUND(ROUNDDOWN(AO6*$F$2,-1),50)</f>
        <v>3650</v>
      </c>
      <c r="B46" s="153"/>
      <c r="C46" s="433">
        <f>IF((AO7)&lt;=$U$2,$M$2,$M$2+MROUND(ROUNDDOWN((AO7-$U$2)*$F$2,-1),50))</f>
        <v>2600</v>
      </c>
      <c r="D46" s="160"/>
      <c r="E46" s="433">
        <f>IF((AO9)&lt;=$U$2,$M$2,$M$2+MROUND(ROUNDDOWN((AO9-$U$2)*$F$2,-1),50))</f>
        <v>2550</v>
      </c>
      <c r="F46" s="160"/>
      <c r="G46" s="433">
        <f>IF((AO11)&lt;=$U$2,$M$2,$M$2+MROUND(ROUNDDOWN((AO11-$U$2)*$F$2,-1),50))</f>
        <v>2400</v>
      </c>
      <c r="H46" s="160"/>
      <c r="I46" s="434">
        <f>IF((AO13)&lt;=$U$2,$M$2,$M$2+MROUND(ROUNDDOWN((AO13-$U$2)*$F$2,-1),50))</f>
        <v>2300</v>
      </c>
      <c r="J46" s="120"/>
      <c r="K46" s="434">
        <f>IF((AO15)&lt;=$U$2,$M$2,$M$2+MROUND(ROUNDDOWN((AO15-$U$2)*$F$2,-1),50))</f>
        <v>2200</v>
      </c>
      <c r="L46" s="120"/>
      <c r="M46" s="434">
        <f>IF((AO17)&lt;=$U$2,$M$2,$M$2+MROUND(ROUNDDOWN((AO17-$U$2)*$F$2,-1),50))</f>
        <v>2100</v>
      </c>
      <c r="N46" s="120"/>
      <c r="O46" s="434">
        <f>IF((AO19)&lt;=$U$2,$M$2,$M$2+MROUND(ROUNDDOWN((AO19-$U$2)*$F$2,-1),50))</f>
        <v>2000</v>
      </c>
      <c r="P46" s="120"/>
      <c r="Q46" s="434">
        <f>IF((AO21)&lt;=$U$2,$M$2,$M$2+MROUND(ROUNDDOWN((AO21-$U$2)*$F$2,-1),50))</f>
        <v>1950</v>
      </c>
      <c r="R46" s="120"/>
      <c r="S46" s="434">
        <f>IF((AK27)&lt;=$U$2,$M$2,$M$2+MROUND(ROUNDDOWN((AK27-$U$2)*$F$2,-1),50))</f>
        <v>1600</v>
      </c>
      <c r="T46" s="120"/>
      <c r="U46" s="434">
        <f>IF((AK29)&lt;=$U$2,$M$2,$M$2+MROUND(ROUNDDOWN((AK29-$U$2)*$F$2,-1),50))</f>
        <v>1300</v>
      </c>
      <c r="V46" s="120"/>
      <c r="W46" s="434">
        <f>IF((AK31)&lt;=$U$2,$M$2,$M$2+MROUND(ROUNDDOWN((AK31-$U$2)*$F$2,-1),50))</f>
        <v>1300</v>
      </c>
      <c r="X46" s="120"/>
      <c r="Y46" s="434">
        <f>IF((AK33)&lt;=$U$2,$M$2,$M$2+MROUND(ROUNDDOWN((AK33-$U$2)*$F$2,-1),50))</f>
        <v>1300</v>
      </c>
      <c r="Z46" s="120"/>
      <c r="AA46" s="434">
        <f>IF((AK35)&lt;=$U$2,$M$2,$M$2+MROUND(ROUNDDOWN((AK35-$U$2)*$F$2,-1),50))</f>
        <v>1300</v>
      </c>
      <c r="AB46" s="120"/>
      <c r="AC46" s="434">
        <f>IF((AK37)&lt;=$U$2,$M$2,$M$2+MROUND(ROUNDDOWN((AK37-$U$2)*$F$2,-1),50))</f>
        <v>1300</v>
      </c>
      <c r="AD46" s="120"/>
      <c r="AE46" s="434">
        <f>IF((AK39)&lt;=$U$2,$M$2,$M$2+MROUND(ROUNDDOWN((AK39-$U$2)*$F$2,-1),50))</f>
        <v>1300</v>
      </c>
      <c r="AF46" s="120"/>
      <c r="AG46" s="434">
        <f>IF((AM39)&lt;=$U$2,$M$2,$M$2+MROUND(ROUNDDOWN((AM39-$U$2)*$F$2,-1),50))</f>
        <v>1300</v>
      </c>
      <c r="AH46" s="120"/>
      <c r="AI46" s="434">
        <f>IF((AO39)&lt;=$U$2,$M$2,$M$2+MROUND(ROUNDDOWN((AO39-$U$2)*$F$2,-1),50))</f>
        <v>1300</v>
      </c>
      <c r="AJ46" s="120"/>
      <c r="AK46" s="440">
        <f>IF((AO41)&lt;=8,1100,1100+ROUND(INT(((AO41-8)*107.84)),-1))</f>
        <v>1100</v>
      </c>
      <c r="AL46" s="441"/>
      <c r="AM46" s="440">
        <f>IF((AO43)&lt;=8,1100,1100+ROUND(INT(((AO43-8)*107.84)),-1))</f>
        <v>1100</v>
      </c>
      <c r="AN46" s="441"/>
      <c r="AO46" s="905"/>
      <c r="AP46" s="906"/>
      <c r="AQ46" s="924"/>
      <c r="AR46" s="932"/>
      <c r="AS46" s="927"/>
      <c r="AT46" s="928"/>
      <c r="AU46" s="927"/>
      <c r="AV46" s="928"/>
      <c r="AW46" s="927"/>
      <c r="AX46" s="930"/>
      <c r="AY46" s="921"/>
      <c r="AZ46" s="921"/>
      <c r="BA46" s="921"/>
      <c r="BB46" s="921"/>
      <c r="BC46" s="921"/>
      <c r="BD46" s="922"/>
      <c r="BE46" s="400"/>
      <c r="BF46" s="400"/>
      <c r="BG46" s="400"/>
      <c r="BH46" s="400"/>
      <c r="BI46" s="400"/>
      <c r="BJ46" s="400"/>
      <c r="BK46" s="400"/>
      <c r="BL46" s="400"/>
      <c r="BM46" s="400"/>
      <c r="BN46" s="400"/>
      <c r="BO46" s="400"/>
      <c r="BP46" s="400"/>
      <c r="BQ46" s="400"/>
      <c r="BR46" s="400"/>
      <c r="BS46" s="400"/>
      <c r="BT46" s="400"/>
      <c r="BU46" s="400"/>
      <c r="BV46" s="400"/>
      <c r="BW46" s="400"/>
      <c r="BX46" s="400"/>
      <c r="BY46" s="400"/>
      <c r="BZ46" s="400"/>
      <c r="CA46" s="400"/>
      <c r="CB46" s="400"/>
      <c r="CC46" s="400"/>
      <c r="CD46" s="400"/>
      <c r="CE46" s="400"/>
      <c r="CF46" s="400"/>
      <c r="CG46" s="400"/>
      <c r="CH46" s="400"/>
      <c r="CI46" s="400"/>
      <c r="CJ46" s="400"/>
      <c r="CK46" s="400"/>
      <c r="CL46" s="400"/>
      <c r="CM46" s="400"/>
      <c r="CN46" s="400"/>
      <c r="CO46" s="400"/>
      <c r="CP46" s="400"/>
      <c r="CQ46" s="400"/>
      <c r="CR46" s="400"/>
      <c r="CS46" s="400"/>
      <c r="CT46" s="400"/>
      <c r="CU46" s="400"/>
      <c r="CV46" s="400"/>
      <c r="CW46" s="400"/>
      <c r="CX46" s="400"/>
      <c r="CY46" s="400"/>
      <c r="CZ46" s="400"/>
      <c r="DA46" s="400"/>
      <c r="DB46" s="400"/>
      <c r="DC46" s="400"/>
      <c r="DD46" s="400"/>
      <c r="DE46" s="400"/>
      <c r="DF46" s="400"/>
      <c r="DG46" s="400"/>
      <c r="DH46" s="400"/>
      <c r="DI46" s="400"/>
      <c r="DJ46" s="400"/>
      <c r="DK46" s="400"/>
      <c r="DL46" s="400"/>
      <c r="DM46" s="400"/>
      <c r="DN46" s="400"/>
      <c r="DO46" s="400"/>
      <c r="DP46" s="400"/>
      <c r="DQ46" s="400"/>
      <c r="DR46" s="400"/>
      <c r="DS46" s="400"/>
      <c r="DT46" s="400"/>
      <c r="DU46" s="400"/>
      <c r="DV46" s="400"/>
      <c r="DW46" s="400"/>
      <c r="DX46" s="400"/>
      <c r="DY46" s="400"/>
      <c r="DZ46" s="400"/>
      <c r="EA46" s="400"/>
      <c r="EB46" s="400"/>
      <c r="EC46" s="400"/>
      <c r="ED46" s="400"/>
      <c r="EE46" s="400"/>
      <c r="EF46" s="400"/>
      <c r="EG46" s="400"/>
      <c r="EH46" s="400"/>
      <c r="EI46" s="400"/>
      <c r="EJ46" s="400"/>
      <c r="EK46" s="400"/>
      <c r="EL46" s="400"/>
      <c r="EM46" s="400"/>
      <c r="EN46" s="400"/>
      <c r="EO46" s="400"/>
      <c r="EP46" s="400"/>
      <c r="EQ46" s="400"/>
      <c r="ER46" s="400"/>
      <c r="ES46" s="400"/>
      <c r="ET46" s="400"/>
      <c r="EU46" s="400"/>
      <c r="EV46" s="400"/>
      <c r="EW46" s="400"/>
      <c r="EX46" s="400"/>
      <c r="EY46" s="400"/>
      <c r="EZ46" s="400"/>
      <c r="FA46" s="400"/>
      <c r="FB46" s="400"/>
      <c r="FC46" s="400"/>
      <c r="FD46" s="400"/>
      <c r="FE46" s="400"/>
      <c r="FF46" s="400"/>
      <c r="FG46" s="400"/>
      <c r="FH46" s="400"/>
      <c r="FI46" s="400"/>
      <c r="FJ46" s="400"/>
      <c r="FK46" s="400"/>
      <c r="FL46" s="400"/>
      <c r="FM46" s="400"/>
      <c r="FN46" s="400"/>
      <c r="FO46" s="400"/>
      <c r="FP46" s="400"/>
      <c r="FQ46" s="400"/>
      <c r="FR46" s="400"/>
      <c r="FS46" s="400"/>
      <c r="FT46" s="400"/>
      <c r="FU46" s="400"/>
      <c r="FV46" s="400"/>
      <c r="FW46" s="400"/>
      <c r="FX46" s="400"/>
      <c r="FY46" s="400"/>
      <c r="FZ46" s="400"/>
      <c r="GA46" s="400"/>
      <c r="GB46" s="400"/>
      <c r="GC46" s="400"/>
      <c r="GD46" s="400"/>
      <c r="GE46" s="400"/>
      <c r="GF46" s="400"/>
      <c r="GG46" s="400"/>
      <c r="GH46" s="400"/>
      <c r="GI46" s="400"/>
      <c r="GJ46" s="400"/>
      <c r="GK46" s="400"/>
      <c r="GL46" s="400"/>
      <c r="GM46" s="400"/>
      <c r="GN46" s="400"/>
      <c r="GO46" s="400"/>
      <c r="GP46" s="400"/>
      <c r="GQ46" s="400"/>
      <c r="GR46" s="400"/>
      <c r="GS46" s="400"/>
      <c r="GT46" s="400"/>
      <c r="GU46" s="400"/>
      <c r="GV46" s="400"/>
      <c r="GW46" s="400"/>
      <c r="GX46" s="400"/>
      <c r="GY46" s="400"/>
      <c r="GZ46" s="400"/>
      <c r="HA46" s="400"/>
      <c r="HB46" s="400"/>
      <c r="HC46" s="400"/>
      <c r="HD46" s="400"/>
      <c r="HE46" s="400"/>
      <c r="HF46" s="400"/>
      <c r="HG46" s="400"/>
      <c r="HH46" s="400"/>
      <c r="HI46" s="400"/>
      <c r="HJ46" s="400"/>
      <c r="HK46" s="400"/>
      <c r="HL46" s="400"/>
      <c r="HM46" s="400"/>
      <c r="HN46" s="400"/>
      <c r="HO46" s="400"/>
      <c r="HP46" s="400"/>
      <c r="HQ46" s="400"/>
      <c r="HR46" s="400"/>
      <c r="HS46" s="400"/>
      <c r="HT46" s="400"/>
      <c r="HU46" s="400"/>
      <c r="HV46" s="400"/>
      <c r="HW46" s="400"/>
      <c r="HX46" s="400"/>
      <c r="HY46" s="400"/>
      <c r="HZ46" s="400"/>
      <c r="IA46" s="400"/>
      <c r="IB46" s="400"/>
      <c r="IC46" s="400"/>
      <c r="ID46" s="400"/>
      <c r="IE46" s="400"/>
      <c r="IF46" s="400"/>
      <c r="IG46" s="400"/>
      <c r="IH46" s="400"/>
      <c r="II46" s="400"/>
      <c r="IJ46" s="400"/>
      <c r="IK46" s="400"/>
      <c r="IL46" s="400"/>
      <c r="IM46" s="400"/>
      <c r="IN46" s="400"/>
      <c r="IO46" s="400"/>
      <c r="IP46" s="400"/>
      <c r="IQ46" s="400"/>
      <c r="IR46" s="400"/>
      <c r="IS46" s="400"/>
    </row>
    <row r="47" spans="1:253" ht="16.5" hidden="1">
      <c r="A47" s="140"/>
      <c r="B47" s="141">
        <f>MROUND(ROUNDDOWN(A48*0.8,-1),50)</f>
        <v>2900</v>
      </c>
      <c r="C47" s="429"/>
      <c r="D47" s="141">
        <f>MROUND(ROUNDDOWN(C48*0.8,-1),50)</f>
        <v>2100</v>
      </c>
      <c r="E47" s="429"/>
      <c r="F47" s="141">
        <f>MROUND(ROUNDDOWN(E48*0.8,-1),50)</f>
        <v>2050</v>
      </c>
      <c r="G47" s="429"/>
      <c r="H47" s="141">
        <f>MROUND(ROUNDDOWN(G48*0.8,-1),50)</f>
        <v>1900</v>
      </c>
      <c r="I47" s="430"/>
      <c r="J47" s="115">
        <f>MROUND(ROUNDDOWN(I48*0.8,-1),50)</f>
        <v>1850</v>
      </c>
      <c r="K47" s="430"/>
      <c r="L47" s="115">
        <f>MROUND(ROUNDDOWN(K48*0.8,-1),50)</f>
        <v>1750</v>
      </c>
      <c r="M47" s="430"/>
      <c r="N47" s="115">
        <f>MROUND(ROUNDDOWN(M48*0.8,-1),50)</f>
        <v>1700</v>
      </c>
      <c r="O47" s="430"/>
      <c r="P47" s="115">
        <f>MROUND(ROUNDDOWN(O48*0.8,-1),50)</f>
        <v>1600</v>
      </c>
      <c r="Q47" s="430"/>
      <c r="R47" s="115">
        <f>MROUND(ROUNDDOWN(Q48*0.8,-1),50)</f>
        <v>1550</v>
      </c>
      <c r="S47" s="430"/>
      <c r="T47" s="115">
        <f>MROUND(ROUNDDOWN(S48*0.8,-1),50)</f>
        <v>1500</v>
      </c>
      <c r="U47" s="430"/>
      <c r="V47" s="115">
        <f>MROUND(ROUNDDOWN(U48*0.8,-1),50)</f>
        <v>1050</v>
      </c>
      <c r="W47" s="430"/>
      <c r="X47" s="115">
        <f>MROUND(ROUNDDOWN(W48*0.8,-1),50)</f>
        <v>1050</v>
      </c>
      <c r="Y47" s="430"/>
      <c r="Z47" s="115">
        <f>MROUND(ROUNDDOWN(Y48*0.8,-1),50)</f>
        <v>1050</v>
      </c>
      <c r="AA47" s="430"/>
      <c r="AB47" s="115">
        <f>MROUND(ROUNDDOWN(AA48*0.8,-1),50)</f>
        <v>1050</v>
      </c>
      <c r="AC47" s="430"/>
      <c r="AD47" s="115">
        <f>MROUND(ROUNDDOWN(AC48*0.8,-1),50)</f>
        <v>1050</v>
      </c>
      <c r="AE47" s="430"/>
      <c r="AF47" s="115">
        <f>MROUND(ROUNDDOWN(AE48*0.8,-1),50)</f>
        <v>1050</v>
      </c>
      <c r="AG47" s="430"/>
      <c r="AH47" s="115">
        <f>MROUND(ROUNDDOWN(AG48*0.8,-1),50)</f>
        <v>1050</v>
      </c>
      <c r="AI47" s="430"/>
      <c r="AJ47" s="115">
        <f>MROUND(ROUNDDOWN(AI48*0.8,-1),50)</f>
        <v>1050</v>
      </c>
      <c r="AK47" s="442"/>
      <c r="AL47" s="443">
        <f>ROUND(AK48*0.8,-1)</f>
        <v>880</v>
      </c>
      <c r="AM47" s="442"/>
      <c r="AN47" s="443">
        <f>ROUND(AM48*0.8,-1)</f>
        <v>880</v>
      </c>
      <c r="AO47" s="442"/>
      <c r="AP47" s="443">
        <f>ROUND(AO48*0.8,-1)</f>
        <v>880</v>
      </c>
      <c r="AQ47" s="903"/>
      <c r="AR47" s="904"/>
      <c r="AS47" s="923"/>
      <c r="AT47" s="923"/>
      <c r="AU47" s="925">
        <f>AS47+$AU$49</f>
        <v>0</v>
      </c>
      <c r="AV47" s="926"/>
      <c r="AW47" s="925">
        <f>AU47+$AW$51</f>
        <v>0</v>
      </c>
      <c r="AX47" s="929"/>
      <c r="AY47" s="921">
        <f>AW47+$AY$53</f>
        <v>0</v>
      </c>
      <c r="AZ47" s="921"/>
      <c r="BA47" s="921">
        <f>AY47+$BA$55</f>
        <v>0</v>
      </c>
      <c r="BB47" s="921"/>
      <c r="BC47" s="921">
        <f>BA47+$BC$57</f>
        <v>0</v>
      </c>
      <c r="BD47" s="922"/>
      <c r="BE47" s="400"/>
      <c r="BF47" s="400"/>
      <c r="BG47" s="400"/>
      <c r="BH47" s="400"/>
      <c r="BI47" s="400"/>
      <c r="BJ47" s="400"/>
      <c r="BK47" s="400"/>
      <c r="BL47" s="400"/>
      <c r="BM47" s="400"/>
      <c r="BN47" s="400"/>
      <c r="BO47" s="400"/>
      <c r="BP47" s="400"/>
      <c r="BQ47" s="400"/>
      <c r="BR47" s="400"/>
      <c r="BS47" s="400"/>
      <c r="BT47" s="400"/>
      <c r="BU47" s="400"/>
      <c r="BV47" s="400"/>
      <c r="BW47" s="400"/>
      <c r="BX47" s="400"/>
      <c r="BY47" s="400"/>
      <c r="BZ47" s="400"/>
      <c r="CA47" s="400"/>
      <c r="CB47" s="400"/>
      <c r="CC47" s="400"/>
      <c r="CD47" s="400"/>
      <c r="CE47" s="400"/>
      <c r="CF47" s="400"/>
      <c r="CG47" s="400"/>
      <c r="CH47" s="400"/>
      <c r="CI47" s="400"/>
      <c r="CJ47" s="400"/>
      <c r="CK47" s="400"/>
      <c r="CL47" s="400"/>
      <c r="CM47" s="400"/>
      <c r="CN47" s="400"/>
      <c r="CO47" s="400"/>
      <c r="CP47" s="400"/>
      <c r="CQ47" s="400"/>
      <c r="CR47" s="400"/>
      <c r="CS47" s="400"/>
      <c r="CT47" s="400"/>
      <c r="CU47" s="400"/>
      <c r="CV47" s="400"/>
      <c r="CW47" s="400"/>
      <c r="CX47" s="400"/>
      <c r="CY47" s="400"/>
      <c r="CZ47" s="400"/>
      <c r="DA47" s="400"/>
      <c r="DB47" s="400"/>
      <c r="DC47" s="400"/>
      <c r="DD47" s="400"/>
      <c r="DE47" s="400"/>
      <c r="DF47" s="400"/>
      <c r="DG47" s="400"/>
      <c r="DH47" s="400"/>
      <c r="DI47" s="400"/>
      <c r="DJ47" s="400"/>
      <c r="DK47" s="400"/>
      <c r="DL47" s="400"/>
      <c r="DM47" s="400"/>
      <c r="DN47" s="400"/>
      <c r="DO47" s="400"/>
      <c r="DP47" s="400"/>
      <c r="DQ47" s="400"/>
      <c r="DR47" s="400"/>
      <c r="DS47" s="400"/>
      <c r="DT47" s="400"/>
      <c r="DU47" s="400"/>
      <c r="DV47" s="400"/>
      <c r="DW47" s="400"/>
      <c r="DX47" s="400"/>
      <c r="DY47" s="400"/>
      <c r="DZ47" s="400"/>
      <c r="EA47" s="400"/>
      <c r="EB47" s="400"/>
      <c r="EC47" s="400"/>
      <c r="ED47" s="400"/>
      <c r="EE47" s="400"/>
      <c r="EF47" s="400"/>
      <c r="EG47" s="400"/>
      <c r="EH47" s="400"/>
      <c r="EI47" s="400"/>
      <c r="EJ47" s="400"/>
      <c r="EK47" s="400"/>
      <c r="EL47" s="400"/>
      <c r="EM47" s="400"/>
      <c r="EN47" s="400"/>
      <c r="EO47" s="400"/>
      <c r="EP47" s="400"/>
      <c r="EQ47" s="400"/>
      <c r="ER47" s="400"/>
      <c r="ES47" s="400"/>
      <c r="ET47" s="400"/>
      <c r="EU47" s="400"/>
      <c r="EV47" s="400"/>
      <c r="EW47" s="400"/>
      <c r="EX47" s="400"/>
      <c r="EY47" s="400"/>
      <c r="EZ47" s="400"/>
      <c r="FA47" s="400"/>
      <c r="FB47" s="400"/>
      <c r="FC47" s="400"/>
      <c r="FD47" s="400"/>
      <c r="FE47" s="400"/>
      <c r="FF47" s="400"/>
      <c r="FG47" s="400"/>
      <c r="FH47" s="400"/>
      <c r="FI47" s="400"/>
      <c r="FJ47" s="400"/>
      <c r="FK47" s="400"/>
      <c r="FL47" s="400"/>
      <c r="FM47" s="400"/>
      <c r="FN47" s="400"/>
      <c r="FO47" s="400"/>
      <c r="FP47" s="400"/>
      <c r="FQ47" s="400"/>
      <c r="FR47" s="400"/>
      <c r="FS47" s="400"/>
      <c r="FT47" s="400"/>
      <c r="FU47" s="400"/>
      <c r="FV47" s="400"/>
      <c r="FW47" s="400"/>
      <c r="FX47" s="400"/>
      <c r="FY47" s="400"/>
      <c r="FZ47" s="400"/>
      <c r="GA47" s="400"/>
      <c r="GB47" s="400"/>
      <c r="GC47" s="400"/>
      <c r="GD47" s="400"/>
      <c r="GE47" s="400"/>
      <c r="GF47" s="400"/>
      <c r="GG47" s="400"/>
      <c r="GH47" s="400"/>
      <c r="GI47" s="400"/>
      <c r="GJ47" s="400"/>
      <c r="GK47" s="400"/>
      <c r="GL47" s="400"/>
      <c r="GM47" s="400"/>
      <c r="GN47" s="400"/>
      <c r="GO47" s="400"/>
      <c r="GP47" s="400"/>
      <c r="GQ47" s="400"/>
      <c r="GR47" s="400"/>
      <c r="GS47" s="400"/>
      <c r="GT47" s="400"/>
      <c r="GU47" s="400"/>
      <c r="GV47" s="400"/>
      <c r="GW47" s="400"/>
      <c r="GX47" s="400"/>
      <c r="GY47" s="400"/>
      <c r="GZ47" s="400"/>
      <c r="HA47" s="400"/>
      <c r="HB47" s="400"/>
      <c r="HC47" s="400"/>
      <c r="HD47" s="400"/>
      <c r="HE47" s="400"/>
      <c r="HF47" s="400"/>
      <c r="HG47" s="400"/>
      <c r="HH47" s="400"/>
      <c r="HI47" s="400"/>
      <c r="HJ47" s="400"/>
      <c r="HK47" s="400"/>
      <c r="HL47" s="400"/>
      <c r="HM47" s="400"/>
      <c r="HN47" s="400"/>
      <c r="HO47" s="400"/>
      <c r="HP47" s="400"/>
      <c r="HQ47" s="400"/>
      <c r="HR47" s="400"/>
      <c r="HS47" s="400"/>
      <c r="HT47" s="400"/>
      <c r="HU47" s="400"/>
      <c r="HV47" s="400"/>
      <c r="HW47" s="400"/>
      <c r="HX47" s="400"/>
      <c r="HY47" s="400"/>
      <c r="HZ47" s="400"/>
      <c r="IA47" s="400"/>
      <c r="IB47" s="400"/>
      <c r="IC47" s="400"/>
      <c r="ID47" s="400"/>
      <c r="IE47" s="400"/>
      <c r="IF47" s="400"/>
      <c r="IG47" s="400"/>
      <c r="IH47" s="400"/>
      <c r="II47" s="400"/>
      <c r="IJ47" s="400"/>
      <c r="IK47" s="400"/>
      <c r="IL47" s="400"/>
      <c r="IM47" s="400"/>
      <c r="IN47" s="400"/>
      <c r="IO47" s="400"/>
      <c r="IP47" s="400"/>
      <c r="IQ47" s="400"/>
      <c r="IR47" s="400"/>
      <c r="IS47" s="400"/>
    </row>
    <row r="48" spans="1:253" ht="17.25" hidden="1" thickBot="1">
      <c r="A48" s="152">
        <f>$M$2+MROUND(ROUNDDOWN(AQ6*$F$2,-1),50)</f>
        <v>3650</v>
      </c>
      <c r="B48" s="153"/>
      <c r="C48" s="433">
        <f>IF((AQ7)&lt;=$U$2,$M$2,$M$2+MROUND(ROUNDDOWN((AQ7-$U$2)*$F$2,-1),50))</f>
        <v>2600</v>
      </c>
      <c r="D48" s="160"/>
      <c r="E48" s="433">
        <f>IF((AQ9)&lt;=$U$2,$M$2,$M$2+MROUND(ROUNDDOWN((AQ9-$U$2)*$F$2,-1),50))</f>
        <v>2550</v>
      </c>
      <c r="F48" s="160"/>
      <c r="G48" s="433">
        <f>IF((AQ11)&lt;=$U$2,$M$2,$M$2+MROUND(ROUNDDOWN((AQ11-$U$2)*$F$2,-1),50))</f>
        <v>2400</v>
      </c>
      <c r="H48" s="160"/>
      <c r="I48" s="434">
        <f>IF((AQ13)&lt;=$U$2,$M$2,$M$2+MROUND(ROUNDDOWN((AQ13-$U$2)*$F$2,-1),50))</f>
        <v>2300</v>
      </c>
      <c r="J48" s="120"/>
      <c r="K48" s="434">
        <f>IF((AQ15)&lt;=$U$2,$M$2,$M$2+MROUND(ROUNDDOWN((AQ15-$U$2)*$F$2,-1),50))</f>
        <v>2200</v>
      </c>
      <c r="L48" s="120"/>
      <c r="M48" s="434">
        <f>IF((AQ17)&lt;=$U$2,$M$2,$M$2+MROUND(ROUNDDOWN((AQ17-$U$2)*$F$2,-1),50))</f>
        <v>2100</v>
      </c>
      <c r="N48" s="120"/>
      <c r="O48" s="434">
        <f>IF((AQ19)&lt;=$U$2,$M$2,$M$2+MROUND(ROUNDDOWN((AQ19-$U$2)*$F$2,-1),50))</f>
        <v>2000</v>
      </c>
      <c r="P48" s="120"/>
      <c r="Q48" s="434">
        <f>IF((AQ21)&lt;=$U$2,$M$2,$M$2+MROUND(ROUNDDOWN((AQ21-$U$2)*$F$2,-1),50))</f>
        <v>1950</v>
      </c>
      <c r="R48" s="120"/>
      <c r="S48" s="434">
        <f>IF((AQ23)&lt;=$U$2,$M$2,$M$2+MROUND(ROUNDDOWN((AQ23-$U$2)*$F$2,-1),50))</f>
        <v>1850</v>
      </c>
      <c r="T48" s="120"/>
      <c r="U48" s="434">
        <f>IF((AK31)&lt;=$U$2,$M$2,$M$2+MROUND(ROUNDDOWN((AK31-$U$2)*$F$2,-1),50))</f>
        <v>1300</v>
      </c>
      <c r="V48" s="120"/>
      <c r="W48" s="434">
        <f>IF((AK33)&lt;=$U$2,$M$2,$M$2+MROUND(ROUNDDOWN((AK33-$U$2)*$F$2,-1),50))</f>
        <v>1300</v>
      </c>
      <c r="X48" s="120"/>
      <c r="Y48" s="434">
        <f>IF((AK35)&lt;=$U$2,$M$2,$M$2+MROUND(ROUNDDOWN((AK35-$U$2)*$F$2,-1),50))</f>
        <v>1300</v>
      </c>
      <c r="Z48" s="120"/>
      <c r="AA48" s="434">
        <f>IF((AK37)&lt;=$U$2,$M$2,$M$2+MROUND(ROUNDDOWN((AK37-$U$2)*$F$2,-1),50))</f>
        <v>1300</v>
      </c>
      <c r="AB48" s="120"/>
      <c r="AC48" s="434">
        <f>IF((AK39)&lt;=$U$2,$M$2,$M$2+MROUND(ROUNDDOWN((AK39-$U$2)*$F$2,-1),50))</f>
        <v>1300</v>
      </c>
      <c r="AD48" s="120"/>
      <c r="AE48" s="434">
        <f>IF((AM39)&lt;=$U$2,$M$2,$M$2+MROUND(ROUNDDOWN((AM39-$U$2)*$F$2,-1),50))</f>
        <v>1300</v>
      </c>
      <c r="AF48" s="120"/>
      <c r="AG48" s="434">
        <f>IF((AK43)&lt;=$U$2,$M$2,$M$2+MROUND(ROUNDDOWN((AK43-$U$2)*$F$2,-1),50))</f>
        <v>1300</v>
      </c>
      <c r="AH48" s="120"/>
      <c r="AI48" s="434">
        <f>IF((AM43)&lt;=$U$2,$M$2,$M$2+MROUND(ROUNDDOWN((AM43-$U$2)*$F$2,-1),50))</f>
        <v>1300</v>
      </c>
      <c r="AJ48" s="120"/>
      <c r="AK48" s="444">
        <f>IF((AQ41)&lt;=8,1100,1100+ROUND(INT(((AQ41-8)*107.84)),-1))</f>
        <v>1100</v>
      </c>
      <c r="AL48" s="441"/>
      <c r="AM48" s="444">
        <f>IF((AQ43)&lt;=8,1100,1100+ROUND(INT(((AQ43-8)*107.84)),-1))</f>
        <v>1100</v>
      </c>
      <c r="AN48" s="441"/>
      <c r="AO48" s="444">
        <f>IF((AQ45)&lt;=8,1100,1100+ROUND(INT(((AQ45-8)*107.84)),-1))</f>
        <v>1100</v>
      </c>
      <c r="AP48" s="441"/>
      <c r="AQ48" s="905"/>
      <c r="AR48" s="906"/>
      <c r="AS48" s="924"/>
      <c r="AT48" s="924"/>
      <c r="AU48" s="927"/>
      <c r="AV48" s="928"/>
      <c r="AW48" s="927"/>
      <c r="AX48" s="930"/>
      <c r="AY48" s="921"/>
      <c r="AZ48" s="921"/>
      <c r="BA48" s="921"/>
      <c r="BB48" s="921"/>
      <c r="BC48" s="921"/>
      <c r="BD48" s="922"/>
      <c r="BE48" s="400"/>
      <c r="BF48" s="400"/>
      <c r="BG48" s="400"/>
      <c r="BH48" s="400"/>
      <c r="BI48" s="400"/>
      <c r="BJ48" s="400"/>
      <c r="BK48" s="400"/>
      <c r="BL48" s="400"/>
      <c r="BM48" s="400"/>
      <c r="BN48" s="400"/>
      <c r="BO48" s="400"/>
      <c r="BP48" s="400"/>
      <c r="BQ48" s="400"/>
      <c r="BR48" s="400"/>
      <c r="BS48" s="400"/>
      <c r="BT48" s="400"/>
      <c r="BU48" s="400"/>
      <c r="BV48" s="400"/>
      <c r="BW48" s="400"/>
      <c r="BX48" s="400"/>
      <c r="BY48" s="400"/>
      <c r="BZ48" s="400"/>
      <c r="CA48" s="400"/>
      <c r="CB48" s="400"/>
      <c r="CC48" s="400"/>
      <c r="CD48" s="400"/>
      <c r="CE48" s="400"/>
      <c r="CF48" s="400"/>
      <c r="CG48" s="400"/>
      <c r="CH48" s="400"/>
      <c r="CI48" s="400"/>
      <c r="CJ48" s="400"/>
      <c r="CK48" s="400"/>
      <c r="CL48" s="400"/>
      <c r="CM48" s="400"/>
      <c r="CN48" s="400"/>
      <c r="CO48" s="400"/>
      <c r="CP48" s="400"/>
      <c r="CQ48" s="400"/>
      <c r="CR48" s="400"/>
      <c r="CS48" s="400"/>
      <c r="CT48" s="400"/>
      <c r="CU48" s="400"/>
      <c r="CV48" s="400"/>
      <c r="CW48" s="400"/>
      <c r="CX48" s="400"/>
      <c r="CY48" s="400"/>
      <c r="CZ48" s="400"/>
      <c r="DA48" s="400"/>
      <c r="DB48" s="400"/>
      <c r="DC48" s="400"/>
      <c r="DD48" s="400"/>
      <c r="DE48" s="400"/>
      <c r="DF48" s="400"/>
      <c r="DG48" s="400"/>
      <c r="DH48" s="400"/>
      <c r="DI48" s="400"/>
      <c r="DJ48" s="400"/>
      <c r="DK48" s="400"/>
      <c r="DL48" s="400"/>
      <c r="DM48" s="400"/>
      <c r="DN48" s="400"/>
      <c r="DO48" s="400"/>
      <c r="DP48" s="400"/>
      <c r="DQ48" s="400"/>
      <c r="DR48" s="400"/>
      <c r="DS48" s="400"/>
      <c r="DT48" s="400"/>
      <c r="DU48" s="400"/>
      <c r="DV48" s="400"/>
      <c r="DW48" s="400"/>
      <c r="DX48" s="400"/>
      <c r="DY48" s="400"/>
      <c r="DZ48" s="400"/>
      <c r="EA48" s="400"/>
      <c r="EB48" s="400"/>
      <c r="EC48" s="400"/>
      <c r="ED48" s="400"/>
      <c r="EE48" s="400"/>
      <c r="EF48" s="400"/>
      <c r="EG48" s="400"/>
      <c r="EH48" s="400"/>
      <c r="EI48" s="400"/>
      <c r="EJ48" s="400"/>
      <c r="EK48" s="400"/>
      <c r="EL48" s="400"/>
      <c r="EM48" s="400"/>
      <c r="EN48" s="400"/>
      <c r="EO48" s="400"/>
      <c r="EP48" s="400"/>
      <c r="EQ48" s="400"/>
      <c r="ER48" s="400"/>
      <c r="ES48" s="400"/>
      <c r="ET48" s="400"/>
      <c r="EU48" s="400"/>
      <c r="EV48" s="400"/>
      <c r="EW48" s="400"/>
      <c r="EX48" s="400"/>
      <c r="EY48" s="400"/>
      <c r="EZ48" s="400"/>
      <c r="FA48" s="400"/>
      <c r="FB48" s="400"/>
      <c r="FC48" s="400"/>
      <c r="FD48" s="400"/>
      <c r="FE48" s="400"/>
      <c r="FF48" s="400"/>
      <c r="FG48" s="400"/>
      <c r="FH48" s="400"/>
      <c r="FI48" s="400"/>
      <c r="FJ48" s="400"/>
      <c r="FK48" s="400"/>
      <c r="FL48" s="400"/>
      <c r="FM48" s="400"/>
      <c r="FN48" s="400"/>
      <c r="FO48" s="400"/>
      <c r="FP48" s="400"/>
      <c r="FQ48" s="400"/>
      <c r="FR48" s="400"/>
      <c r="FS48" s="400"/>
      <c r="FT48" s="400"/>
      <c r="FU48" s="400"/>
      <c r="FV48" s="400"/>
      <c r="FW48" s="400"/>
      <c r="FX48" s="400"/>
      <c r="FY48" s="400"/>
      <c r="FZ48" s="400"/>
      <c r="GA48" s="400"/>
      <c r="GB48" s="400"/>
      <c r="GC48" s="400"/>
      <c r="GD48" s="400"/>
      <c r="GE48" s="400"/>
      <c r="GF48" s="400"/>
      <c r="GG48" s="400"/>
      <c r="GH48" s="400"/>
      <c r="GI48" s="400"/>
      <c r="GJ48" s="400"/>
      <c r="GK48" s="400"/>
      <c r="GL48" s="400"/>
      <c r="GM48" s="400"/>
      <c r="GN48" s="400"/>
      <c r="GO48" s="400"/>
      <c r="GP48" s="400"/>
      <c r="GQ48" s="400"/>
      <c r="GR48" s="400"/>
      <c r="GS48" s="400"/>
      <c r="GT48" s="400"/>
      <c r="GU48" s="400"/>
      <c r="GV48" s="400"/>
      <c r="GW48" s="400"/>
      <c r="GX48" s="400"/>
      <c r="GY48" s="400"/>
      <c r="GZ48" s="400"/>
      <c r="HA48" s="400"/>
      <c r="HB48" s="400"/>
      <c r="HC48" s="400"/>
      <c r="HD48" s="400"/>
      <c r="HE48" s="400"/>
      <c r="HF48" s="400"/>
      <c r="HG48" s="400"/>
      <c r="HH48" s="400"/>
      <c r="HI48" s="400"/>
      <c r="HJ48" s="400"/>
      <c r="HK48" s="400"/>
      <c r="HL48" s="400"/>
      <c r="HM48" s="400"/>
      <c r="HN48" s="400"/>
      <c r="HO48" s="400"/>
      <c r="HP48" s="400"/>
      <c r="HQ48" s="400"/>
      <c r="HR48" s="400"/>
      <c r="HS48" s="400"/>
      <c r="HT48" s="400"/>
      <c r="HU48" s="400"/>
      <c r="HV48" s="400"/>
      <c r="HW48" s="400"/>
      <c r="HX48" s="400"/>
      <c r="HY48" s="400"/>
      <c r="HZ48" s="400"/>
      <c r="IA48" s="400"/>
      <c r="IB48" s="400"/>
      <c r="IC48" s="400"/>
      <c r="ID48" s="400"/>
      <c r="IE48" s="400"/>
      <c r="IF48" s="400"/>
      <c r="IG48" s="400"/>
      <c r="IH48" s="400"/>
      <c r="II48" s="400"/>
      <c r="IJ48" s="400"/>
      <c r="IK48" s="400"/>
      <c r="IL48" s="400"/>
      <c r="IM48" s="400"/>
      <c r="IN48" s="400"/>
      <c r="IO48" s="400"/>
      <c r="IP48" s="400"/>
      <c r="IQ48" s="400"/>
      <c r="IR48" s="400"/>
      <c r="IS48" s="400"/>
    </row>
    <row r="49" spans="1:253" ht="16.5" hidden="1">
      <c r="A49" s="140"/>
      <c r="B49" s="141">
        <f>MROUND(ROUNDDOWN(A50*0.8,-1),50)</f>
        <v>2900</v>
      </c>
      <c r="C49" s="429"/>
      <c r="D49" s="141">
        <f>MROUND(ROUNDDOWN(C50*0.8,-1),50)</f>
        <v>2100</v>
      </c>
      <c r="E49" s="429"/>
      <c r="F49" s="141">
        <f>MROUND(ROUNDDOWN(E50*0.8,-1),50)</f>
        <v>2050</v>
      </c>
      <c r="G49" s="429"/>
      <c r="H49" s="141">
        <f>MROUND(ROUNDDOWN(G50*0.8,-1),50)</f>
        <v>1900</v>
      </c>
      <c r="I49" s="430"/>
      <c r="J49" s="115">
        <f>MROUND(ROUNDDOWN(I50*0.8,-1),50)</f>
        <v>1850</v>
      </c>
      <c r="K49" s="430"/>
      <c r="L49" s="115">
        <f>MROUND(ROUNDDOWN(K50*0.8,-1),50)</f>
        <v>1750</v>
      </c>
      <c r="M49" s="430"/>
      <c r="N49" s="115">
        <f>MROUND(ROUNDDOWN(M50*0.8,-1),50)</f>
        <v>1700</v>
      </c>
      <c r="O49" s="430"/>
      <c r="P49" s="115">
        <f>MROUND(ROUNDDOWN(O50*0.8,-1),50)</f>
        <v>1600</v>
      </c>
      <c r="Q49" s="430"/>
      <c r="R49" s="115">
        <f>MROUND(ROUNDDOWN(Q50*0.8,-1),50)</f>
        <v>1550</v>
      </c>
      <c r="S49" s="430"/>
      <c r="T49" s="115">
        <f>MROUND(ROUNDDOWN(S50*0.8,-1),50)</f>
        <v>1050</v>
      </c>
      <c r="U49" s="430"/>
      <c r="V49" s="115">
        <f>MROUND(ROUNDDOWN(U50*0.8,-1),50)</f>
        <v>1050</v>
      </c>
      <c r="W49" s="430"/>
      <c r="X49" s="115">
        <f>MROUND(ROUNDDOWN(W50*0.8,-1),50)</f>
        <v>1050</v>
      </c>
      <c r="Y49" s="430"/>
      <c r="Z49" s="115">
        <f>MROUND(ROUNDDOWN(Y50*0.8,-1),50)</f>
        <v>1050</v>
      </c>
      <c r="AA49" s="430"/>
      <c r="AB49" s="115">
        <f>MROUND(ROUNDDOWN(AA50*0.8,-1),50)</f>
        <v>1050</v>
      </c>
      <c r="AC49" s="430"/>
      <c r="AD49" s="115">
        <f>MROUND(ROUNDDOWN(AC50*0.8,-1),50)</f>
        <v>1050</v>
      </c>
      <c r="AE49" s="430"/>
      <c r="AF49" s="115">
        <f>MROUND(ROUNDDOWN(AE50*0.8,-1),50)</f>
        <v>1050</v>
      </c>
      <c r="AG49" s="430"/>
      <c r="AH49" s="115">
        <f>MROUND(ROUNDDOWN(AG50*0.8,-1),50)</f>
        <v>1050</v>
      </c>
      <c r="AI49" s="430"/>
      <c r="AJ49" s="115">
        <f>MROUND(ROUNDDOWN(AI50*0.8,-1),50)</f>
        <v>1050</v>
      </c>
      <c r="AK49" s="430"/>
      <c r="AL49" s="115">
        <f>MROUND(ROUNDDOWN(AK50*0.8,-1),50)</f>
        <v>1050</v>
      </c>
      <c r="AM49" s="430"/>
      <c r="AN49" s="115">
        <f>MROUND(ROUNDDOWN(AM50*0.8,-1),50)</f>
        <v>1050</v>
      </c>
      <c r="AO49" s="430"/>
      <c r="AP49" s="115">
        <f>MROUND(ROUNDDOWN(AO50*0.8,-1),50)</f>
        <v>1050</v>
      </c>
      <c r="AQ49" s="430"/>
      <c r="AR49" s="115">
        <f>MROUND(ROUNDDOWN(AQ50*0.8,-1),50)</f>
        <v>1050</v>
      </c>
      <c r="AS49" s="903"/>
      <c r="AT49" s="904"/>
      <c r="AU49" s="907"/>
      <c r="AV49" s="908"/>
      <c r="AW49" s="925">
        <f>AU49+$AW$51</f>
        <v>0</v>
      </c>
      <c r="AX49" s="929"/>
      <c r="AY49" s="921">
        <f>AW49+$AY$53</f>
        <v>0</v>
      </c>
      <c r="AZ49" s="921"/>
      <c r="BA49" s="921">
        <f>AY49+$BA$55</f>
        <v>0</v>
      </c>
      <c r="BB49" s="921"/>
      <c r="BC49" s="921">
        <f>BA49+$BC$57</f>
        <v>0</v>
      </c>
      <c r="BD49" s="922"/>
      <c r="BE49" s="400"/>
      <c r="BF49" s="400"/>
      <c r="BG49" s="400"/>
      <c r="BH49" s="400"/>
      <c r="BI49" s="400"/>
      <c r="BJ49" s="400"/>
      <c r="BK49" s="400"/>
      <c r="BL49" s="400"/>
      <c r="BM49" s="400"/>
      <c r="BN49" s="400"/>
      <c r="BO49" s="400"/>
      <c r="BP49" s="400"/>
      <c r="BQ49" s="400"/>
      <c r="BR49" s="400"/>
      <c r="BS49" s="400"/>
      <c r="BT49" s="400"/>
      <c r="BU49" s="400"/>
      <c r="BV49" s="400"/>
      <c r="BW49" s="400"/>
      <c r="BX49" s="400"/>
      <c r="BY49" s="400"/>
      <c r="BZ49" s="400"/>
      <c r="CA49" s="400"/>
      <c r="CB49" s="400"/>
      <c r="CC49" s="400"/>
      <c r="CD49" s="400"/>
      <c r="CE49" s="400"/>
      <c r="CF49" s="400"/>
      <c r="CG49" s="400"/>
      <c r="CH49" s="400"/>
      <c r="CI49" s="400"/>
      <c r="CJ49" s="400"/>
      <c r="CK49" s="400"/>
      <c r="CL49" s="400"/>
      <c r="CM49" s="400"/>
      <c r="CN49" s="400"/>
      <c r="CO49" s="400"/>
      <c r="CP49" s="400"/>
      <c r="CQ49" s="400"/>
      <c r="CR49" s="400"/>
      <c r="CS49" s="400"/>
      <c r="CT49" s="400"/>
      <c r="CU49" s="400"/>
      <c r="CV49" s="400"/>
      <c r="CW49" s="400"/>
      <c r="CX49" s="400"/>
      <c r="CY49" s="400"/>
      <c r="CZ49" s="400"/>
      <c r="DA49" s="400"/>
      <c r="DB49" s="400"/>
      <c r="DC49" s="400"/>
      <c r="DD49" s="400"/>
      <c r="DE49" s="400"/>
      <c r="DF49" s="400"/>
      <c r="DG49" s="400"/>
      <c r="DH49" s="400"/>
      <c r="DI49" s="400"/>
      <c r="DJ49" s="400"/>
      <c r="DK49" s="400"/>
      <c r="DL49" s="400"/>
      <c r="DM49" s="400"/>
      <c r="DN49" s="400"/>
      <c r="DO49" s="400"/>
      <c r="DP49" s="400"/>
      <c r="DQ49" s="400"/>
      <c r="DR49" s="400"/>
      <c r="DS49" s="400"/>
      <c r="DT49" s="400"/>
      <c r="DU49" s="400"/>
      <c r="DV49" s="400"/>
      <c r="DW49" s="400"/>
      <c r="DX49" s="400"/>
      <c r="DY49" s="400"/>
      <c r="DZ49" s="400"/>
      <c r="EA49" s="400"/>
      <c r="EB49" s="400"/>
      <c r="EC49" s="400"/>
      <c r="ED49" s="400"/>
      <c r="EE49" s="400"/>
      <c r="EF49" s="400"/>
      <c r="EG49" s="400"/>
      <c r="EH49" s="400"/>
      <c r="EI49" s="400"/>
      <c r="EJ49" s="400"/>
      <c r="EK49" s="400"/>
      <c r="EL49" s="400"/>
      <c r="EM49" s="400"/>
      <c r="EN49" s="400"/>
      <c r="EO49" s="400"/>
      <c r="EP49" s="400"/>
      <c r="EQ49" s="400"/>
      <c r="ER49" s="400"/>
      <c r="ES49" s="400"/>
      <c r="ET49" s="400"/>
      <c r="EU49" s="400"/>
      <c r="EV49" s="400"/>
      <c r="EW49" s="400"/>
      <c r="EX49" s="400"/>
      <c r="EY49" s="400"/>
      <c r="EZ49" s="400"/>
      <c r="FA49" s="400"/>
      <c r="FB49" s="400"/>
      <c r="FC49" s="400"/>
      <c r="FD49" s="400"/>
      <c r="FE49" s="400"/>
      <c r="FF49" s="400"/>
      <c r="FG49" s="400"/>
      <c r="FH49" s="400"/>
      <c r="FI49" s="400"/>
      <c r="FJ49" s="400"/>
      <c r="FK49" s="400"/>
      <c r="FL49" s="400"/>
      <c r="FM49" s="400"/>
      <c r="FN49" s="400"/>
      <c r="FO49" s="400"/>
      <c r="FP49" s="400"/>
      <c r="FQ49" s="400"/>
      <c r="FR49" s="400"/>
      <c r="FS49" s="400"/>
      <c r="FT49" s="400"/>
      <c r="FU49" s="400"/>
      <c r="FV49" s="400"/>
      <c r="FW49" s="400"/>
      <c r="FX49" s="400"/>
      <c r="FY49" s="400"/>
      <c r="FZ49" s="400"/>
      <c r="GA49" s="400"/>
      <c r="GB49" s="400"/>
      <c r="GC49" s="400"/>
      <c r="GD49" s="400"/>
      <c r="GE49" s="400"/>
      <c r="GF49" s="400"/>
      <c r="GG49" s="400"/>
      <c r="GH49" s="400"/>
      <c r="GI49" s="400"/>
      <c r="GJ49" s="400"/>
      <c r="GK49" s="400"/>
      <c r="GL49" s="400"/>
      <c r="GM49" s="400"/>
      <c r="GN49" s="400"/>
      <c r="GO49" s="400"/>
      <c r="GP49" s="400"/>
      <c r="GQ49" s="400"/>
      <c r="GR49" s="400"/>
      <c r="GS49" s="400"/>
      <c r="GT49" s="400"/>
      <c r="GU49" s="400"/>
      <c r="GV49" s="400"/>
      <c r="GW49" s="400"/>
      <c r="GX49" s="400"/>
      <c r="GY49" s="400"/>
      <c r="GZ49" s="400"/>
      <c r="HA49" s="400"/>
      <c r="HB49" s="400"/>
      <c r="HC49" s="400"/>
      <c r="HD49" s="400"/>
      <c r="HE49" s="400"/>
      <c r="HF49" s="400"/>
      <c r="HG49" s="400"/>
      <c r="HH49" s="400"/>
      <c r="HI49" s="400"/>
      <c r="HJ49" s="400"/>
      <c r="HK49" s="400"/>
      <c r="HL49" s="400"/>
      <c r="HM49" s="400"/>
      <c r="HN49" s="400"/>
      <c r="HO49" s="400"/>
      <c r="HP49" s="400"/>
      <c r="HQ49" s="400"/>
      <c r="HR49" s="400"/>
      <c r="HS49" s="400"/>
      <c r="HT49" s="400"/>
      <c r="HU49" s="400"/>
      <c r="HV49" s="400"/>
      <c r="HW49" s="400"/>
      <c r="HX49" s="400"/>
      <c r="HY49" s="400"/>
      <c r="HZ49" s="400"/>
      <c r="IA49" s="400"/>
      <c r="IB49" s="400"/>
      <c r="IC49" s="400"/>
      <c r="ID49" s="400"/>
      <c r="IE49" s="400"/>
      <c r="IF49" s="400"/>
      <c r="IG49" s="400"/>
      <c r="IH49" s="400"/>
      <c r="II49" s="400"/>
      <c r="IJ49" s="400"/>
      <c r="IK49" s="400"/>
      <c r="IL49" s="400"/>
      <c r="IM49" s="400"/>
      <c r="IN49" s="400"/>
      <c r="IO49" s="400"/>
      <c r="IP49" s="400"/>
      <c r="IQ49" s="400"/>
      <c r="IR49" s="400"/>
      <c r="IS49" s="400"/>
    </row>
    <row r="50" spans="1:253" ht="17.25" hidden="1" thickBot="1">
      <c r="A50" s="152">
        <f>$M$2+MROUND(ROUNDDOWN(AS6*$F$2,-1),50)</f>
        <v>3650</v>
      </c>
      <c r="B50" s="153"/>
      <c r="C50" s="433">
        <f>IF((AS7)&lt;=$U$2,$M$2,$M$2+MROUND(ROUNDDOWN((AS7-$U$2)*$F$2,-1),50))</f>
        <v>2600</v>
      </c>
      <c r="D50" s="160"/>
      <c r="E50" s="433">
        <f>IF((AS9)&lt;=$U$2,$M$2,$M$2+MROUND(ROUNDDOWN((AS9-$U$2)*$F$2,-1),50))</f>
        <v>2550</v>
      </c>
      <c r="F50" s="160"/>
      <c r="G50" s="433">
        <f>IF((AS11)&lt;=$U$2,$M$2,$M$2+MROUND(ROUNDDOWN((AS11-$U$2)*$F$2,-1),50))</f>
        <v>2400</v>
      </c>
      <c r="H50" s="160"/>
      <c r="I50" s="434">
        <f>IF((AS13)&lt;=$U$2,$M$2,$M$2+MROUND(ROUNDDOWN((AS13-$U$2)*$F$2,-1),50))</f>
        <v>2300</v>
      </c>
      <c r="J50" s="120"/>
      <c r="K50" s="434">
        <f>IF((AS15)&lt;=$U$2,$M$2,$M$2+MROUND(ROUNDDOWN((AS15-$U$2)*$F$2,-1),50))</f>
        <v>2200</v>
      </c>
      <c r="L50" s="120"/>
      <c r="M50" s="434">
        <f>IF((AS17)&lt;=$U$2,$M$2,$M$2+MROUND(ROUNDDOWN((AS17-$U$2)*$F$2,-1),50))</f>
        <v>2100</v>
      </c>
      <c r="N50" s="120"/>
      <c r="O50" s="434">
        <f>IF((AS19)&lt;=$U$2,$M$2,$M$2+MROUND(ROUNDDOWN((AS19-$U$2)*$F$2,-1),50))</f>
        <v>2000</v>
      </c>
      <c r="P50" s="120"/>
      <c r="Q50" s="434">
        <f>IF((AS21)&lt;=$U$2,$M$2,$M$2+MROUND(ROUNDDOWN((AS21-$U$2)*$F$2,-1),50))</f>
        <v>1950</v>
      </c>
      <c r="R50" s="120"/>
      <c r="S50" s="434">
        <f>IF((AK31)&lt;=$U$2,$M$2,$M$2+MROUND(ROUNDDOWN((AK31-$U$2)*$F$2,-1),50))</f>
        <v>1300</v>
      </c>
      <c r="T50" s="120"/>
      <c r="U50" s="434">
        <f>IF((AK33)&lt;=$U$2,$M$2,$M$2+MROUND(ROUNDDOWN((AK33-$U$2)*$F$2,-1),50))</f>
        <v>1300</v>
      </c>
      <c r="V50" s="120"/>
      <c r="W50" s="434">
        <f>IF((AK35)&lt;=$U$2,$M$2,$M$2+MROUND(ROUNDDOWN((AK35-$U$2)*$F$2,-1),50))</f>
        <v>1300</v>
      </c>
      <c r="X50" s="120"/>
      <c r="Y50" s="434">
        <f>IF((AK37)&lt;=$U$2,$M$2,$M$2+MROUND(ROUNDDOWN((AK37-$U$2)*$F$2,-1),50))</f>
        <v>1300</v>
      </c>
      <c r="Z50" s="120"/>
      <c r="AA50" s="434">
        <f>IF((AK39)&lt;=$U$2,$M$2,$M$2+MROUND(ROUNDDOWN((AK39-$U$2)*$F$2,-1),50))</f>
        <v>1300</v>
      </c>
      <c r="AB50" s="120"/>
      <c r="AC50" s="434">
        <f>IF((AM39)&lt;=$U$2,$M$2,$M$2+MROUND(ROUNDDOWN((AM39-$U$2)*$F$2,-1),50))</f>
        <v>1300</v>
      </c>
      <c r="AD50" s="120"/>
      <c r="AE50" s="434">
        <f>IF((AK43)&lt;=$U$2,$M$2,$M$2+MROUND(ROUNDDOWN((AK43-$U$2)*$F$2,-1),50))</f>
        <v>1300</v>
      </c>
      <c r="AF50" s="120"/>
      <c r="AG50" s="434">
        <f>IF((AK45)&lt;=$U$2,$M$2,$M$2+MROUND(ROUNDDOWN((AK45-$U$2)*$F$2,-1),50))</f>
        <v>1300</v>
      </c>
      <c r="AH50" s="120"/>
      <c r="AI50" s="434">
        <f>IF((AM45)&lt;=$U$2,$M$2,$M$2+MROUND(ROUNDDOWN((AM45-$U$2)*$F$2,-1),50))</f>
        <v>1300</v>
      </c>
      <c r="AJ50" s="120"/>
      <c r="AK50" s="434">
        <f>IF((AU39)&lt;=$U$2,$M$2,$M$2+MROUND(ROUNDDOWN((AU39-$U$2)*$F$2,-1),50))</f>
        <v>1300</v>
      </c>
      <c r="AL50" s="120"/>
      <c r="AM50" s="434">
        <f>IF((AW39)&lt;=$U$2,$M$2,$M$2+MROUND(ROUNDDOWN((AW39-$U$2)*$F$2,-1),50))</f>
        <v>1300</v>
      </c>
      <c r="AN50" s="120"/>
      <c r="AO50" s="434">
        <f>IF((AU43)&lt;=$U$2,$M$2,$M$2+MROUND(ROUNDDOWN((AU43-$U$2)*$F$2,-1),50))</f>
        <v>1300</v>
      </c>
      <c r="AP50" s="120"/>
      <c r="AQ50" s="434">
        <f>IF((AU45)&lt;=$U$2,$M$2,$M$2+MROUND(ROUNDDOWN((AU45-$U$2)*$F$2,-1),50))</f>
        <v>1300</v>
      </c>
      <c r="AR50" s="120"/>
      <c r="AS50" s="905"/>
      <c r="AT50" s="906"/>
      <c r="AU50" s="909"/>
      <c r="AV50" s="910"/>
      <c r="AW50" s="927"/>
      <c r="AX50" s="930"/>
      <c r="AY50" s="921"/>
      <c r="AZ50" s="921"/>
      <c r="BA50" s="921"/>
      <c r="BB50" s="921"/>
      <c r="BC50" s="921"/>
      <c r="BD50" s="922"/>
      <c r="BE50" s="400"/>
      <c r="BF50" s="400"/>
      <c r="BG50" s="400"/>
      <c r="BH50" s="400"/>
      <c r="BI50" s="400"/>
      <c r="BJ50" s="400"/>
      <c r="BK50" s="400"/>
      <c r="BL50" s="400"/>
      <c r="BM50" s="400"/>
      <c r="BN50" s="400"/>
      <c r="BO50" s="400"/>
      <c r="BP50" s="400"/>
      <c r="BQ50" s="400"/>
      <c r="BR50" s="400"/>
      <c r="BS50" s="400"/>
      <c r="BT50" s="400"/>
      <c r="BU50" s="400"/>
      <c r="BV50" s="400"/>
      <c r="BW50" s="400"/>
      <c r="BX50" s="400"/>
      <c r="BY50" s="400"/>
      <c r="BZ50" s="400"/>
      <c r="CA50" s="400"/>
      <c r="CB50" s="400"/>
      <c r="CC50" s="400"/>
      <c r="CD50" s="400"/>
      <c r="CE50" s="400"/>
      <c r="CF50" s="400"/>
      <c r="CG50" s="400"/>
      <c r="CH50" s="400"/>
      <c r="CI50" s="400"/>
      <c r="CJ50" s="400"/>
      <c r="CK50" s="400"/>
      <c r="CL50" s="400"/>
      <c r="CM50" s="400"/>
      <c r="CN50" s="400"/>
      <c r="CO50" s="400"/>
      <c r="CP50" s="400"/>
      <c r="CQ50" s="400"/>
      <c r="CR50" s="400"/>
      <c r="CS50" s="400"/>
      <c r="CT50" s="400"/>
      <c r="CU50" s="400"/>
      <c r="CV50" s="400"/>
      <c r="CW50" s="400"/>
      <c r="CX50" s="400"/>
      <c r="CY50" s="400"/>
      <c r="CZ50" s="400"/>
      <c r="DA50" s="400"/>
      <c r="DB50" s="400"/>
      <c r="DC50" s="400"/>
      <c r="DD50" s="400"/>
      <c r="DE50" s="400"/>
      <c r="DF50" s="400"/>
      <c r="DG50" s="400"/>
      <c r="DH50" s="400"/>
      <c r="DI50" s="400"/>
      <c r="DJ50" s="400"/>
      <c r="DK50" s="400"/>
      <c r="DL50" s="400"/>
      <c r="DM50" s="400"/>
      <c r="DN50" s="400"/>
      <c r="DO50" s="400"/>
      <c r="DP50" s="400"/>
      <c r="DQ50" s="400"/>
      <c r="DR50" s="400"/>
      <c r="DS50" s="400"/>
      <c r="DT50" s="400"/>
      <c r="DU50" s="400"/>
      <c r="DV50" s="400"/>
      <c r="DW50" s="400"/>
      <c r="DX50" s="400"/>
      <c r="DY50" s="400"/>
      <c r="DZ50" s="400"/>
      <c r="EA50" s="400"/>
      <c r="EB50" s="400"/>
      <c r="EC50" s="400"/>
      <c r="ED50" s="400"/>
      <c r="EE50" s="400"/>
      <c r="EF50" s="400"/>
      <c r="EG50" s="400"/>
      <c r="EH50" s="400"/>
      <c r="EI50" s="400"/>
      <c r="EJ50" s="400"/>
      <c r="EK50" s="400"/>
      <c r="EL50" s="400"/>
      <c r="EM50" s="400"/>
      <c r="EN50" s="400"/>
      <c r="EO50" s="400"/>
      <c r="EP50" s="400"/>
      <c r="EQ50" s="400"/>
      <c r="ER50" s="400"/>
      <c r="ES50" s="400"/>
      <c r="ET50" s="400"/>
      <c r="EU50" s="400"/>
      <c r="EV50" s="400"/>
      <c r="EW50" s="400"/>
      <c r="EX50" s="400"/>
      <c r="EY50" s="400"/>
      <c r="EZ50" s="400"/>
      <c r="FA50" s="400"/>
      <c r="FB50" s="400"/>
      <c r="FC50" s="400"/>
      <c r="FD50" s="400"/>
      <c r="FE50" s="400"/>
      <c r="FF50" s="400"/>
      <c r="FG50" s="400"/>
      <c r="FH50" s="400"/>
      <c r="FI50" s="400"/>
      <c r="FJ50" s="400"/>
      <c r="FK50" s="400"/>
      <c r="FL50" s="400"/>
      <c r="FM50" s="400"/>
      <c r="FN50" s="400"/>
      <c r="FO50" s="400"/>
      <c r="FP50" s="400"/>
      <c r="FQ50" s="400"/>
      <c r="FR50" s="400"/>
      <c r="FS50" s="400"/>
      <c r="FT50" s="400"/>
      <c r="FU50" s="400"/>
      <c r="FV50" s="400"/>
      <c r="FW50" s="400"/>
      <c r="FX50" s="400"/>
      <c r="FY50" s="400"/>
      <c r="FZ50" s="400"/>
      <c r="GA50" s="400"/>
      <c r="GB50" s="400"/>
      <c r="GC50" s="400"/>
      <c r="GD50" s="400"/>
      <c r="GE50" s="400"/>
      <c r="GF50" s="400"/>
      <c r="GG50" s="400"/>
      <c r="GH50" s="400"/>
      <c r="GI50" s="400"/>
      <c r="GJ50" s="400"/>
      <c r="GK50" s="400"/>
      <c r="GL50" s="400"/>
      <c r="GM50" s="400"/>
      <c r="GN50" s="400"/>
      <c r="GO50" s="400"/>
      <c r="GP50" s="400"/>
      <c r="GQ50" s="400"/>
      <c r="GR50" s="400"/>
      <c r="GS50" s="400"/>
      <c r="GT50" s="400"/>
      <c r="GU50" s="400"/>
      <c r="GV50" s="400"/>
      <c r="GW50" s="400"/>
      <c r="GX50" s="400"/>
      <c r="GY50" s="400"/>
      <c r="GZ50" s="400"/>
      <c r="HA50" s="400"/>
      <c r="HB50" s="400"/>
      <c r="HC50" s="400"/>
      <c r="HD50" s="400"/>
      <c r="HE50" s="400"/>
      <c r="HF50" s="400"/>
      <c r="HG50" s="400"/>
      <c r="HH50" s="400"/>
      <c r="HI50" s="400"/>
      <c r="HJ50" s="400"/>
      <c r="HK50" s="400"/>
      <c r="HL50" s="400"/>
      <c r="HM50" s="400"/>
      <c r="HN50" s="400"/>
      <c r="HO50" s="400"/>
      <c r="HP50" s="400"/>
      <c r="HQ50" s="400"/>
      <c r="HR50" s="400"/>
      <c r="HS50" s="400"/>
      <c r="HT50" s="400"/>
      <c r="HU50" s="400"/>
      <c r="HV50" s="400"/>
      <c r="HW50" s="400"/>
      <c r="HX50" s="400"/>
      <c r="HY50" s="400"/>
      <c r="HZ50" s="400"/>
      <c r="IA50" s="400"/>
      <c r="IB50" s="400"/>
      <c r="IC50" s="400"/>
      <c r="ID50" s="400"/>
      <c r="IE50" s="400"/>
      <c r="IF50" s="400"/>
      <c r="IG50" s="400"/>
      <c r="IH50" s="400"/>
      <c r="II50" s="400"/>
      <c r="IJ50" s="400"/>
      <c r="IK50" s="400"/>
      <c r="IL50" s="400"/>
      <c r="IM50" s="400"/>
      <c r="IN50" s="400"/>
      <c r="IO50" s="400"/>
      <c r="IP50" s="400"/>
      <c r="IQ50" s="400"/>
      <c r="IR50" s="400"/>
      <c r="IS50" s="400"/>
    </row>
    <row r="51" spans="1:253" ht="16.5" hidden="1">
      <c r="A51" s="140"/>
      <c r="B51" s="141">
        <f>MROUND(ROUNDDOWN(A52*0.8,-1),50)</f>
        <v>2900</v>
      </c>
      <c r="C51" s="429"/>
      <c r="D51" s="141">
        <f>MROUND(ROUNDDOWN(C52*0.8,-1),50)</f>
        <v>2100</v>
      </c>
      <c r="E51" s="429"/>
      <c r="F51" s="141">
        <f>MROUND(ROUNDDOWN(E52*0.8,-1),50)</f>
        <v>2050</v>
      </c>
      <c r="G51" s="429"/>
      <c r="H51" s="141">
        <f>MROUND(ROUNDDOWN(G52*0.8,-1),50)</f>
        <v>1900</v>
      </c>
      <c r="I51" s="430"/>
      <c r="J51" s="115">
        <f>MROUND(ROUNDDOWN(I52*0.8,-1),50)</f>
        <v>1850</v>
      </c>
      <c r="K51" s="430"/>
      <c r="L51" s="115">
        <f>MROUND(ROUNDDOWN(K52*0.8,-1),50)</f>
        <v>1750</v>
      </c>
      <c r="M51" s="430"/>
      <c r="N51" s="115">
        <f>MROUND(ROUNDDOWN(M52*0.8,-1),50)</f>
        <v>1700</v>
      </c>
      <c r="O51" s="430"/>
      <c r="P51" s="115">
        <f>MROUND(ROUNDDOWN(O52*0.8,-1),50)</f>
        <v>1600</v>
      </c>
      <c r="Q51" s="430"/>
      <c r="R51" s="115">
        <f>MROUND(ROUNDDOWN(Q52*0.8,-1),50)</f>
        <v>1550</v>
      </c>
      <c r="S51" s="430"/>
      <c r="T51" s="115" t="e">
        <f>MROUND(ROUNDDOWN(S52*0.8,-1),50)</f>
        <v>#NUM!</v>
      </c>
      <c r="U51" s="430"/>
      <c r="V51" s="115">
        <f>MROUND(ROUNDDOWN(U52*0.8,-1),50)</f>
        <v>1050</v>
      </c>
      <c r="W51" s="430"/>
      <c r="X51" s="115">
        <f>MROUND(ROUNDDOWN(W52*0.8,-1),50)</f>
        <v>1050</v>
      </c>
      <c r="Y51" s="430"/>
      <c r="Z51" s="115">
        <f>MROUND(ROUNDDOWN(Y52*0.8,-1),50)</f>
        <v>1050</v>
      </c>
      <c r="AA51" s="430"/>
      <c r="AB51" s="115">
        <f>MROUND(ROUNDDOWN(AA52*0.8,-1),50)</f>
        <v>1050</v>
      </c>
      <c r="AC51" s="430"/>
      <c r="AD51" s="115">
        <f>MROUND(ROUNDDOWN(AC52*0.8,-1),50)</f>
        <v>1050</v>
      </c>
      <c r="AE51" s="430"/>
      <c r="AF51" s="115">
        <f>MROUND(ROUNDDOWN(AE52*0.8,-1),50)</f>
        <v>1050</v>
      </c>
      <c r="AG51" s="430"/>
      <c r="AH51" s="115">
        <f>MROUND(ROUNDDOWN(AG52*0.8,-1),50)</f>
        <v>1050</v>
      </c>
      <c r="AI51" s="430"/>
      <c r="AJ51" s="115">
        <f>MROUND(ROUNDDOWN(AI52*0.8,-1),50)</f>
        <v>1050</v>
      </c>
      <c r="AK51" s="430"/>
      <c r="AL51" s="115">
        <f>MROUND(ROUNDDOWN(AK52*0.8,-1),50)</f>
        <v>1050</v>
      </c>
      <c r="AM51" s="430"/>
      <c r="AN51" s="115">
        <f>MROUND(ROUNDDOWN(AM52*0.8,-1),50)</f>
        <v>1050</v>
      </c>
      <c r="AO51" s="430"/>
      <c r="AP51" s="115">
        <f>MROUND(ROUNDDOWN(AO52*0.8,-1),50)</f>
        <v>1050</v>
      </c>
      <c r="AQ51" s="430"/>
      <c r="AR51" s="115">
        <f>MROUND(ROUNDDOWN(AQ52*0.8,-1),50)</f>
        <v>1050</v>
      </c>
      <c r="AS51" s="430"/>
      <c r="AT51" s="115">
        <f>MROUND(ROUNDDOWN(AS52*0.8,-1),50)</f>
        <v>1050</v>
      </c>
      <c r="AU51" s="903"/>
      <c r="AV51" s="904"/>
      <c r="AW51" s="913"/>
      <c r="AX51" s="919"/>
      <c r="AY51" s="921">
        <f>AW51+$AY$53</f>
        <v>0</v>
      </c>
      <c r="AZ51" s="921"/>
      <c r="BA51" s="921">
        <f>AY51+$BA$55</f>
        <v>0</v>
      </c>
      <c r="BB51" s="921"/>
      <c r="BC51" s="921">
        <f>BA51+$BC$57</f>
        <v>0</v>
      </c>
      <c r="BD51" s="922"/>
      <c r="BE51" s="400"/>
      <c r="BF51" s="400"/>
      <c r="BG51" s="400"/>
      <c r="BH51" s="400"/>
      <c r="BI51" s="400"/>
      <c r="BJ51" s="400"/>
      <c r="BK51" s="400"/>
      <c r="BL51" s="400"/>
      <c r="BM51" s="400"/>
      <c r="BN51" s="400"/>
      <c r="BO51" s="400"/>
      <c r="BP51" s="400"/>
      <c r="BQ51" s="400"/>
      <c r="BR51" s="400"/>
      <c r="BS51" s="400"/>
      <c r="BT51" s="400"/>
      <c r="BU51" s="400"/>
      <c r="BV51" s="400"/>
      <c r="BW51" s="400"/>
      <c r="BX51" s="400"/>
      <c r="BY51" s="400"/>
      <c r="BZ51" s="400"/>
      <c r="CA51" s="400"/>
      <c r="CB51" s="400"/>
      <c r="CC51" s="400"/>
      <c r="CD51" s="400"/>
      <c r="CE51" s="400"/>
      <c r="CF51" s="400"/>
      <c r="CG51" s="400"/>
      <c r="CH51" s="400"/>
      <c r="CI51" s="400"/>
      <c r="CJ51" s="400"/>
      <c r="CK51" s="400"/>
      <c r="CL51" s="400"/>
      <c r="CM51" s="400"/>
      <c r="CN51" s="400"/>
      <c r="CO51" s="400"/>
      <c r="CP51" s="400"/>
      <c r="CQ51" s="400"/>
      <c r="CR51" s="400"/>
      <c r="CS51" s="400"/>
      <c r="CT51" s="400"/>
      <c r="CU51" s="400"/>
      <c r="CV51" s="400"/>
      <c r="CW51" s="400"/>
      <c r="CX51" s="400"/>
      <c r="CY51" s="400"/>
      <c r="CZ51" s="400"/>
      <c r="DA51" s="400"/>
      <c r="DB51" s="400"/>
      <c r="DC51" s="400"/>
      <c r="DD51" s="400"/>
      <c r="DE51" s="400"/>
      <c r="DF51" s="400"/>
      <c r="DG51" s="400"/>
      <c r="DH51" s="400"/>
      <c r="DI51" s="400"/>
      <c r="DJ51" s="400"/>
      <c r="DK51" s="400"/>
      <c r="DL51" s="400"/>
      <c r="DM51" s="400"/>
      <c r="DN51" s="400"/>
      <c r="DO51" s="400"/>
      <c r="DP51" s="400"/>
      <c r="DQ51" s="400"/>
      <c r="DR51" s="400"/>
      <c r="DS51" s="400"/>
      <c r="DT51" s="400"/>
      <c r="DU51" s="400"/>
      <c r="DV51" s="400"/>
      <c r="DW51" s="400"/>
      <c r="DX51" s="400"/>
      <c r="DY51" s="400"/>
      <c r="DZ51" s="400"/>
      <c r="EA51" s="400"/>
      <c r="EB51" s="400"/>
      <c r="EC51" s="400"/>
      <c r="ED51" s="400"/>
      <c r="EE51" s="400"/>
      <c r="EF51" s="400"/>
      <c r="EG51" s="400"/>
      <c r="EH51" s="400"/>
      <c r="EI51" s="400"/>
      <c r="EJ51" s="400"/>
      <c r="EK51" s="400"/>
      <c r="EL51" s="400"/>
      <c r="EM51" s="400"/>
      <c r="EN51" s="400"/>
      <c r="EO51" s="400"/>
      <c r="EP51" s="400"/>
      <c r="EQ51" s="400"/>
      <c r="ER51" s="400"/>
      <c r="ES51" s="400"/>
      <c r="ET51" s="400"/>
      <c r="EU51" s="400"/>
      <c r="EV51" s="400"/>
      <c r="EW51" s="400"/>
      <c r="EX51" s="400"/>
      <c r="EY51" s="400"/>
      <c r="EZ51" s="400"/>
      <c r="FA51" s="400"/>
      <c r="FB51" s="400"/>
      <c r="FC51" s="400"/>
      <c r="FD51" s="400"/>
      <c r="FE51" s="400"/>
      <c r="FF51" s="400"/>
      <c r="FG51" s="400"/>
      <c r="FH51" s="400"/>
      <c r="FI51" s="400"/>
      <c r="FJ51" s="400"/>
      <c r="FK51" s="400"/>
      <c r="FL51" s="400"/>
      <c r="FM51" s="400"/>
      <c r="FN51" s="400"/>
      <c r="FO51" s="400"/>
      <c r="FP51" s="400"/>
      <c r="FQ51" s="400"/>
      <c r="FR51" s="400"/>
      <c r="FS51" s="400"/>
      <c r="FT51" s="400"/>
      <c r="FU51" s="400"/>
      <c r="FV51" s="400"/>
      <c r="FW51" s="400"/>
      <c r="FX51" s="400"/>
      <c r="FY51" s="400"/>
      <c r="FZ51" s="400"/>
      <c r="GA51" s="400"/>
      <c r="GB51" s="400"/>
      <c r="GC51" s="400"/>
      <c r="GD51" s="400"/>
      <c r="GE51" s="400"/>
      <c r="GF51" s="400"/>
      <c r="GG51" s="400"/>
      <c r="GH51" s="400"/>
      <c r="GI51" s="400"/>
      <c r="GJ51" s="400"/>
      <c r="GK51" s="400"/>
      <c r="GL51" s="400"/>
      <c r="GM51" s="400"/>
      <c r="GN51" s="400"/>
      <c r="GO51" s="400"/>
      <c r="GP51" s="400"/>
      <c r="GQ51" s="400"/>
      <c r="GR51" s="400"/>
      <c r="GS51" s="400"/>
      <c r="GT51" s="400"/>
      <c r="GU51" s="400"/>
      <c r="GV51" s="400"/>
      <c r="GW51" s="400"/>
      <c r="GX51" s="400"/>
      <c r="GY51" s="400"/>
      <c r="GZ51" s="400"/>
      <c r="HA51" s="400"/>
      <c r="HB51" s="400"/>
      <c r="HC51" s="400"/>
      <c r="HD51" s="400"/>
      <c r="HE51" s="400"/>
      <c r="HF51" s="400"/>
      <c r="HG51" s="400"/>
      <c r="HH51" s="400"/>
      <c r="HI51" s="400"/>
      <c r="HJ51" s="400"/>
      <c r="HK51" s="400"/>
      <c r="HL51" s="400"/>
      <c r="HM51" s="400"/>
      <c r="HN51" s="400"/>
      <c r="HO51" s="400"/>
      <c r="HP51" s="400"/>
      <c r="HQ51" s="400"/>
      <c r="HR51" s="400"/>
      <c r="HS51" s="400"/>
      <c r="HT51" s="400"/>
      <c r="HU51" s="400"/>
      <c r="HV51" s="400"/>
      <c r="HW51" s="400"/>
      <c r="HX51" s="400"/>
      <c r="HY51" s="400"/>
      <c r="HZ51" s="400"/>
      <c r="IA51" s="400"/>
      <c r="IB51" s="400"/>
      <c r="IC51" s="400"/>
      <c r="ID51" s="400"/>
      <c r="IE51" s="400"/>
      <c r="IF51" s="400"/>
      <c r="IG51" s="400"/>
      <c r="IH51" s="400"/>
      <c r="II51" s="400"/>
      <c r="IJ51" s="400"/>
      <c r="IK51" s="400"/>
      <c r="IL51" s="400"/>
      <c r="IM51" s="400"/>
      <c r="IN51" s="400"/>
      <c r="IO51" s="400"/>
      <c r="IP51" s="400"/>
      <c r="IQ51" s="400"/>
      <c r="IR51" s="400"/>
      <c r="IS51" s="400"/>
    </row>
    <row r="52" spans="1:253" ht="17.25" hidden="1" thickBot="1">
      <c r="A52" s="152">
        <f>$M$2+MROUND(ROUNDDOWN(AU6*$F$2,-1),50)</f>
        <v>3650</v>
      </c>
      <c r="B52" s="153"/>
      <c r="C52" s="433">
        <f>IF((AU7)&lt;=$U$2,$M$2,$M$2+MROUND(ROUNDDOWN((AU7-$U$2)*$F$2,-1),50))</f>
        <v>2600</v>
      </c>
      <c r="D52" s="160"/>
      <c r="E52" s="433">
        <f>IF((AU9)&lt;=$U$2,$M$2,$M$2+MROUND(ROUNDDOWN((AU9-$U$2)*$F$2,-1),50))</f>
        <v>2550</v>
      </c>
      <c r="F52" s="160"/>
      <c r="G52" s="433">
        <f>IF((AU11)&lt;=$U$2,$M$2,$M$2+MROUND(ROUNDDOWN((AU11-$U$2)*$F$2,-1),50))</f>
        <v>2400</v>
      </c>
      <c r="H52" s="160"/>
      <c r="I52" s="434">
        <f>IF((AU13)&lt;=$U$2,$M$2,$M$2+MROUND(ROUNDDOWN((AU13-$U$2)*$F$2,-1),50))</f>
        <v>2300</v>
      </c>
      <c r="J52" s="120"/>
      <c r="K52" s="434">
        <f>IF((AU15)&lt;=$U$2,$M$2,$M$2+MROUND(ROUNDDOWN((AU15-$U$2)*$F$2,-1),50))</f>
        <v>2200</v>
      </c>
      <c r="L52" s="120"/>
      <c r="M52" s="434">
        <f>IF((AU17)&lt;=$U$2,$M$2,$M$2+MROUND(ROUNDDOWN((AU17-$U$2)*$F$2,-1),50))</f>
        <v>2100</v>
      </c>
      <c r="N52" s="120"/>
      <c r="O52" s="434">
        <f>IF((AU19)&lt;=$U$2,$M$2,$M$2+MROUND(ROUNDDOWN((AU19-$U$2)*$F$2,-1),50))</f>
        <v>2000</v>
      </c>
      <c r="P52" s="120"/>
      <c r="Q52" s="434">
        <f>IF((AU21)&lt;=$U$2,$M$2,$M$2+MROUND(ROUNDDOWN((AU21-$U$2)*$F$2,-1),50))</f>
        <v>1950</v>
      </c>
      <c r="R52" s="120"/>
      <c r="S52" s="434" t="e">
        <f>IF((AU23)&lt;=$U$2,$M$2,$M$2+MROUND(ROUNDDOWN((AK33-$U$2)*$F$2,-1),50))</f>
        <v>#NUM!</v>
      </c>
      <c r="T52" s="120"/>
      <c r="U52" s="434">
        <f>IF((AK35)&lt;=$U$2,$M$2,$M$2+MROUND(ROUNDDOWN((AK35-$U$2)*$F$2,-1),50))</f>
        <v>1300</v>
      </c>
      <c r="V52" s="120"/>
      <c r="W52" s="434">
        <f>IF((AK37)&lt;=$U$2,$M$2,$M$2+MROUND(ROUNDDOWN((AK37-$U$2)*$F$2,-1),50))</f>
        <v>1300</v>
      </c>
      <c r="X52" s="120"/>
      <c r="Y52" s="434">
        <f>IF((AK39)&lt;=$U$2,$M$2,$M$2+MROUND(ROUNDDOWN((AK39-$U$2)*$F$2,-1),50))</f>
        <v>1300</v>
      </c>
      <c r="Z52" s="120"/>
      <c r="AA52" s="434">
        <f>IF((AM39)&lt;=$U$2,$M$2,$M$2+MROUND(ROUNDDOWN((AM39-$U$2)*$F$2,-1),50))</f>
        <v>1300</v>
      </c>
      <c r="AB52" s="120"/>
      <c r="AC52" s="434">
        <f>IF((AK43)&lt;=$U$2,$M$2,$M$2+MROUND(ROUNDDOWN((AK43-$U$2)*$F$2,-1),50))</f>
        <v>1300</v>
      </c>
      <c r="AD52" s="120"/>
      <c r="AE52" s="434">
        <f>IF((AK45)&lt;=$U$2,$M$2,$M$2+MROUND(ROUNDDOWN((AK45-$U$2)*$F$2,-1),50))</f>
        <v>1300</v>
      </c>
      <c r="AF52" s="120"/>
      <c r="AG52" s="434">
        <f>IF((AK47)&lt;=$U$2,$M$2,$M$2+MROUND(ROUNDDOWN((AK47-$U$2)*$F$2,-1),50))</f>
        <v>1300</v>
      </c>
      <c r="AH52" s="120"/>
      <c r="AI52" s="434">
        <f>IF((AM47)&lt;=$U$2,$M$2,$M$2+MROUND(ROUNDDOWN((AM47-$U$2)*$F$2,-1),50))</f>
        <v>1300</v>
      </c>
      <c r="AJ52" s="120"/>
      <c r="AK52" s="434">
        <f>IF((AW39)&lt;=$U$2,$M$2,$M$2+MROUND(ROUNDDOWN((AW39-$U$2)*$F$2,-1),50))</f>
        <v>1300</v>
      </c>
      <c r="AL52" s="120"/>
      <c r="AM52" s="434">
        <f>IF((AU43)&lt;=$U$2,$M$2,$M$2+MROUND(ROUNDDOWN((AU43-$U$2)*$F$2,-1),50))</f>
        <v>1300</v>
      </c>
      <c r="AN52" s="120"/>
      <c r="AO52" s="434">
        <f>IF((AU45)&lt;=$U$2,$M$2,$M$2+MROUND(ROUNDDOWN((AU45-$U$2)*$F$2,-1),50))</f>
        <v>1300</v>
      </c>
      <c r="AP52" s="120"/>
      <c r="AQ52" s="434">
        <f>IF((AU47)&lt;=$U$2,$M$2,$M$2+MROUND(ROUNDDOWN((AU47-$U$2)*$F$2,-1),50))</f>
        <v>1300</v>
      </c>
      <c r="AR52" s="120"/>
      <c r="AS52" s="434">
        <f>IF((AW47)&lt;=$U$2,$M$2,$M$2+MROUND(ROUNDDOWN((AW47-$U$2)*$F$2,-1),50))</f>
        <v>1300</v>
      </c>
      <c r="AT52" s="120"/>
      <c r="AU52" s="905"/>
      <c r="AV52" s="906"/>
      <c r="AW52" s="909"/>
      <c r="AX52" s="920"/>
      <c r="AY52" s="921"/>
      <c r="AZ52" s="921"/>
      <c r="BA52" s="921"/>
      <c r="BB52" s="921"/>
      <c r="BC52" s="921"/>
      <c r="BD52" s="922"/>
      <c r="BE52" s="400"/>
      <c r="BF52" s="400"/>
      <c r="BG52" s="400"/>
      <c r="BH52" s="400"/>
      <c r="BI52" s="400"/>
      <c r="BJ52" s="400"/>
      <c r="BK52" s="400"/>
      <c r="BL52" s="400"/>
      <c r="BM52" s="400"/>
      <c r="BN52" s="400"/>
      <c r="BO52" s="400"/>
      <c r="BP52" s="400"/>
      <c r="BQ52" s="400"/>
      <c r="BR52" s="400"/>
      <c r="BS52" s="400"/>
      <c r="BT52" s="400"/>
      <c r="BU52" s="400"/>
      <c r="BV52" s="400"/>
      <c r="BW52" s="400"/>
      <c r="BX52" s="400"/>
      <c r="BY52" s="400"/>
      <c r="BZ52" s="400"/>
      <c r="CA52" s="400"/>
      <c r="CB52" s="400"/>
      <c r="CC52" s="400"/>
      <c r="CD52" s="400"/>
      <c r="CE52" s="400"/>
      <c r="CF52" s="400"/>
      <c r="CG52" s="400"/>
      <c r="CH52" s="400"/>
      <c r="CI52" s="400"/>
      <c r="CJ52" s="400"/>
      <c r="CK52" s="400"/>
      <c r="CL52" s="400"/>
      <c r="CM52" s="400"/>
      <c r="CN52" s="400"/>
      <c r="CO52" s="400"/>
      <c r="CP52" s="400"/>
      <c r="CQ52" s="400"/>
      <c r="CR52" s="400"/>
      <c r="CS52" s="400"/>
      <c r="CT52" s="400"/>
      <c r="CU52" s="400"/>
      <c r="CV52" s="400"/>
      <c r="CW52" s="400"/>
      <c r="CX52" s="400"/>
      <c r="CY52" s="400"/>
      <c r="CZ52" s="400"/>
      <c r="DA52" s="400"/>
      <c r="DB52" s="400"/>
      <c r="DC52" s="400"/>
      <c r="DD52" s="400"/>
      <c r="DE52" s="400"/>
      <c r="DF52" s="400"/>
      <c r="DG52" s="400"/>
      <c r="DH52" s="400"/>
      <c r="DI52" s="400"/>
      <c r="DJ52" s="400"/>
      <c r="DK52" s="400"/>
      <c r="DL52" s="400"/>
      <c r="DM52" s="400"/>
      <c r="DN52" s="400"/>
      <c r="DO52" s="400"/>
      <c r="DP52" s="400"/>
      <c r="DQ52" s="400"/>
      <c r="DR52" s="400"/>
      <c r="DS52" s="400"/>
      <c r="DT52" s="400"/>
      <c r="DU52" s="400"/>
      <c r="DV52" s="400"/>
      <c r="DW52" s="400"/>
      <c r="DX52" s="400"/>
      <c r="DY52" s="400"/>
      <c r="DZ52" s="400"/>
      <c r="EA52" s="400"/>
      <c r="EB52" s="400"/>
      <c r="EC52" s="400"/>
      <c r="ED52" s="400"/>
      <c r="EE52" s="400"/>
      <c r="EF52" s="400"/>
      <c r="EG52" s="400"/>
      <c r="EH52" s="400"/>
      <c r="EI52" s="400"/>
      <c r="EJ52" s="400"/>
      <c r="EK52" s="400"/>
      <c r="EL52" s="400"/>
      <c r="EM52" s="400"/>
      <c r="EN52" s="400"/>
      <c r="EO52" s="400"/>
      <c r="EP52" s="400"/>
      <c r="EQ52" s="400"/>
      <c r="ER52" s="400"/>
      <c r="ES52" s="400"/>
      <c r="ET52" s="400"/>
      <c r="EU52" s="400"/>
      <c r="EV52" s="400"/>
      <c r="EW52" s="400"/>
      <c r="EX52" s="400"/>
      <c r="EY52" s="400"/>
      <c r="EZ52" s="400"/>
      <c r="FA52" s="400"/>
      <c r="FB52" s="400"/>
      <c r="FC52" s="400"/>
      <c r="FD52" s="400"/>
      <c r="FE52" s="400"/>
      <c r="FF52" s="400"/>
      <c r="FG52" s="400"/>
      <c r="FH52" s="400"/>
      <c r="FI52" s="400"/>
      <c r="FJ52" s="400"/>
      <c r="FK52" s="400"/>
      <c r="FL52" s="400"/>
      <c r="FM52" s="400"/>
      <c r="FN52" s="400"/>
      <c r="FO52" s="400"/>
      <c r="FP52" s="400"/>
      <c r="FQ52" s="400"/>
      <c r="FR52" s="400"/>
      <c r="FS52" s="400"/>
      <c r="FT52" s="400"/>
      <c r="FU52" s="400"/>
      <c r="FV52" s="400"/>
      <c r="FW52" s="400"/>
      <c r="FX52" s="400"/>
      <c r="FY52" s="400"/>
      <c r="FZ52" s="400"/>
      <c r="GA52" s="400"/>
      <c r="GB52" s="400"/>
      <c r="GC52" s="400"/>
      <c r="GD52" s="400"/>
      <c r="GE52" s="400"/>
      <c r="GF52" s="400"/>
      <c r="GG52" s="400"/>
      <c r="GH52" s="400"/>
      <c r="GI52" s="400"/>
      <c r="GJ52" s="400"/>
      <c r="GK52" s="400"/>
      <c r="GL52" s="400"/>
      <c r="GM52" s="400"/>
      <c r="GN52" s="400"/>
      <c r="GO52" s="400"/>
      <c r="GP52" s="400"/>
      <c r="GQ52" s="400"/>
      <c r="GR52" s="400"/>
      <c r="GS52" s="400"/>
      <c r="GT52" s="400"/>
      <c r="GU52" s="400"/>
      <c r="GV52" s="400"/>
      <c r="GW52" s="400"/>
      <c r="GX52" s="400"/>
      <c r="GY52" s="400"/>
      <c r="GZ52" s="400"/>
      <c r="HA52" s="400"/>
      <c r="HB52" s="400"/>
      <c r="HC52" s="400"/>
      <c r="HD52" s="400"/>
      <c r="HE52" s="400"/>
      <c r="HF52" s="400"/>
      <c r="HG52" s="400"/>
      <c r="HH52" s="400"/>
      <c r="HI52" s="400"/>
      <c r="HJ52" s="400"/>
      <c r="HK52" s="400"/>
      <c r="HL52" s="400"/>
      <c r="HM52" s="400"/>
      <c r="HN52" s="400"/>
      <c r="HO52" s="400"/>
      <c r="HP52" s="400"/>
      <c r="HQ52" s="400"/>
      <c r="HR52" s="400"/>
      <c r="HS52" s="400"/>
      <c r="HT52" s="400"/>
      <c r="HU52" s="400"/>
      <c r="HV52" s="400"/>
      <c r="HW52" s="400"/>
      <c r="HX52" s="400"/>
      <c r="HY52" s="400"/>
      <c r="HZ52" s="400"/>
      <c r="IA52" s="400"/>
      <c r="IB52" s="400"/>
      <c r="IC52" s="400"/>
      <c r="ID52" s="400"/>
      <c r="IE52" s="400"/>
      <c r="IF52" s="400"/>
      <c r="IG52" s="400"/>
      <c r="IH52" s="400"/>
      <c r="II52" s="400"/>
      <c r="IJ52" s="400"/>
      <c r="IK52" s="400"/>
      <c r="IL52" s="400"/>
      <c r="IM52" s="400"/>
      <c r="IN52" s="400"/>
      <c r="IO52" s="400"/>
      <c r="IP52" s="400"/>
      <c r="IQ52" s="400"/>
      <c r="IR52" s="400"/>
      <c r="IS52" s="400"/>
    </row>
    <row r="53" spans="1:253" ht="16.5" hidden="1">
      <c r="A53" s="140"/>
      <c r="B53" s="141">
        <f>MROUND(ROUNDDOWN(A54*0.8,-1),50)</f>
        <v>2900</v>
      </c>
      <c r="C53" s="429"/>
      <c r="D53" s="141">
        <f>MROUND(ROUNDDOWN(C54*0.8,-1),50)</f>
        <v>2100</v>
      </c>
      <c r="E53" s="429"/>
      <c r="F53" s="141">
        <f>MROUND(ROUNDDOWN(E54*0.8,-1),50)</f>
        <v>2050</v>
      </c>
      <c r="G53" s="429"/>
      <c r="H53" s="141">
        <f>MROUND(ROUNDDOWN(G54*0.8,-1),50)</f>
        <v>1900</v>
      </c>
      <c r="I53" s="430"/>
      <c r="J53" s="115">
        <f>MROUND(ROUNDDOWN(I54*0.8,-1),50)</f>
        <v>1850</v>
      </c>
      <c r="K53" s="430"/>
      <c r="L53" s="115">
        <f>MROUND(ROUNDDOWN(K54*0.8,-1),50)</f>
        <v>1850</v>
      </c>
      <c r="M53" s="430"/>
      <c r="N53" s="115">
        <f>MROUND(ROUNDDOWN(M54*0.8,-1),50)</f>
        <v>1700</v>
      </c>
      <c r="O53" s="430"/>
      <c r="P53" s="115">
        <f>MROUND(ROUNDDOWN(O54*0.8,-1),50)</f>
        <v>1600</v>
      </c>
      <c r="Q53" s="430"/>
      <c r="R53" s="115">
        <f>MROUND(ROUNDDOWN(Q54*0.8,-1),50)</f>
        <v>1550</v>
      </c>
      <c r="S53" s="430"/>
      <c r="T53" s="115">
        <f>MROUND(ROUNDDOWN(S54*0.8,-1),50)</f>
        <v>1500</v>
      </c>
      <c r="U53" s="430"/>
      <c r="V53" s="115">
        <f>MROUND(ROUNDDOWN(U54*0.8,-1),50)</f>
        <v>1400</v>
      </c>
      <c r="W53" s="430"/>
      <c r="X53" s="115">
        <f>MROUND(ROUNDDOWN(W54*0.8,-1),50)</f>
        <v>1050</v>
      </c>
      <c r="Y53" s="430"/>
      <c r="Z53" s="115">
        <f>MROUND(ROUNDDOWN(Y54*0.8,-1),50)</f>
        <v>1050</v>
      </c>
      <c r="AA53" s="430"/>
      <c r="AB53" s="115">
        <f>MROUND(ROUNDDOWN(AA54*0.8,-1),50)</f>
        <v>1050</v>
      </c>
      <c r="AC53" s="430"/>
      <c r="AD53" s="115">
        <f>MROUND(ROUNDDOWN(AC54*0.8,-1),50)</f>
        <v>1050</v>
      </c>
      <c r="AE53" s="430"/>
      <c r="AF53" s="115">
        <f>MROUND(ROUNDDOWN(AE54*0.8,-1),50)</f>
        <v>1050</v>
      </c>
      <c r="AG53" s="430"/>
      <c r="AH53" s="115">
        <f>MROUND(ROUNDDOWN(AG54*0.8,-1),50)</f>
        <v>1050</v>
      </c>
      <c r="AI53" s="430"/>
      <c r="AJ53" s="115">
        <f>MROUND(ROUNDDOWN(AI54*0.8,-1),50)</f>
        <v>1050</v>
      </c>
      <c r="AK53" s="430"/>
      <c r="AL53" s="115">
        <f>MROUND(ROUNDDOWN(AK54*0.8,-1),50)</f>
        <v>1050</v>
      </c>
      <c r="AM53" s="430"/>
      <c r="AN53" s="115">
        <f>MROUND(ROUNDDOWN(AM54*0.8,-1),50)</f>
        <v>1050</v>
      </c>
      <c r="AO53" s="430"/>
      <c r="AP53" s="115">
        <f>MROUND(ROUNDDOWN(AO54*0.8,-1),50)</f>
        <v>1050</v>
      </c>
      <c r="AQ53" s="430"/>
      <c r="AR53" s="115">
        <f>MROUND(ROUNDDOWN(AQ54*0.8,-1),50)</f>
        <v>1050</v>
      </c>
      <c r="AS53" s="430"/>
      <c r="AT53" s="115">
        <f>MROUND(ROUNDDOWN(AS54*0.8,-1),50)</f>
        <v>1050</v>
      </c>
      <c r="AU53" s="430"/>
      <c r="AV53" s="115">
        <f>MROUND(ROUNDDOWN(AU54*0.8,-1),50)</f>
        <v>1050</v>
      </c>
      <c r="AW53" s="903"/>
      <c r="AX53" s="904"/>
      <c r="AY53" s="907"/>
      <c r="AZ53" s="908"/>
      <c r="BA53" s="911">
        <f>AY53+$BA$55</f>
        <v>0</v>
      </c>
      <c r="BB53" s="911"/>
      <c r="BC53" s="911">
        <f>BA53+$BC$57</f>
        <v>0</v>
      </c>
      <c r="BD53" s="912"/>
      <c r="BE53" s="400"/>
      <c r="BF53" s="400"/>
      <c r="BG53" s="400"/>
      <c r="BH53" s="400"/>
      <c r="BI53" s="400"/>
      <c r="BJ53" s="400"/>
      <c r="BK53" s="400"/>
      <c r="BL53" s="400"/>
      <c r="BM53" s="400"/>
      <c r="BN53" s="400"/>
      <c r="BO53" s="400"/>
      <c r="BP53" s="400"/>
      <c r="BQ53" s="400"/>
      <c r="BR53" s="400"/>
      <c r="BS53" s="400"/>
      <c r="BT53" s="400"/>
      <c r="BU53" s="400"/>
      <c r="BV53" s="400"/>
      <c r="BW53" s="400"/>
      <c r="BX53" s="400"/>
      <c r="BY53" s="400"/>
      <c r="BZ53" s="400"/>
      <c r="CA53" s="400"/>
      <c r="CB53" s="400"/>
      <c r="CC53" s="400"/>
      <c r="CD53" s="400"/>
      <c r="CE53" s="400"/>
      <c r="CF53" s="400"/>
      <c r="CG53" s="400"/>
      <c r="CH53" s="400"/>
      <c r="CI53" s="400"/>
      <c r="CJ53" s="400"/>
      <c r="CK53" s="400"/>
      <c r="CL53" s="400"/>
      <c r="CM53" s="400"/>
      <c r="CN53" s="400"/>
      <c r="CO53" s="400"/>
      <c r="CP53" s="400"/>
      <c r="CQ53" s="400"/>
      <c r="CR53" s="400"/>
      <c r="CS53" s="400"/>
      <c r="CT53" s="400"/>
      <c r="CU53" s="400"/>
      <c r="CV53" s="400"/>
      <c r="CW53" s="400"/>
      <c r="CX53" s="400"/>
      <c r="CY53" s="400"/>
      <c r="CZ53" s="400"/>
      <c r="DA53" s="400"/>
      <c r="DB53" s="400"/>
      <c r="DC53" s="400"/>
      <c r="DD53" s="400"/>
      <c r="DE53" s="400"/>
      <c r="DF53" s="400"/>
      <c r="DG53" s="400"/>
      <c r="DH53" s="400"/>
      <c r="DI53" s="400"/>
      <c r="DJ53" s="400"/>
      <c r="DK53" s="400"/>
      <c r="DL53" s="400"/>
      <c r="DM53" s="400"/>
      <c r="DN53" s="400"/>
      <c r="DO53" s="400"/>
      <c r="DP53" s="400"/>
      <c r="DQ53" s="400"/>
      <c r="DR53" s="400"/>
      <c r="DS53" s="400"/>
      <c r="DT53" s="400"/>
      <c r="DU53" s="400"/>
      <c r="DV53" s="400"/>
      <c r="DW53" s="400"/>
      <c r="DX53" s="400"/>
      <c r="DY53" s="400"/>
      <c r="DZ53" s="400"/>
      <c r="EA53" s="400"/>
      <c r="EB53" s="400"/>
      <c r="EC53" s="400"/>
      <c r="ED53" s="400"/>
      <c r="EE53" s="400"/>
      <c r="EF53" s="400"/>
      <c r="EG53" s="400"/>
      <c r="EH53" s="400"/>
      <c r="EI53" s="400"/>
      <c r="EJ53" s="400"/>
      <c r="EK53" s="400"/>
      <c r="EL53" s="400"/>
      <c r="EM53" s="400"/>
      <c r="EN53" s="400"/>
      <c r="EO53" s="400"/>
      <c r="EP53" s="400"/>
      <c r="EQ53" s="400"/>
      <c r="ER53" s="400"/>
      <c r="ES53" s="400"/>
      <c r="ET53" s="400"/>
      <c r="EU53" s="400"/>
      <c r="EV53" s="400"/>
      <c r="EW53" s="400"/>
      <c r="EX53" s="400"/>
      <c r="EY53" s="400"/>
      <c r="EZ53" s="400"/>
      <c r="FA53" s="400"/>
      <c r="FB53" s="400"/>
      <c r="FC53" s="400"/>
      <c r="FD53" s="400"/>
      <c r="FE53" s="400"/>
      <c r="FF53" s="400"/>
      <c r="FG53" s="400"/>
      <c r="FH53" s="400"/>
      <c r="FI53" s="400"/>
      <c r="FJ53" s="400"/>
      <c r="FK53" s="400"/>
      <c r="FL53" s="400"/>
      <c r="FM53" s="400"/>
      <c r="FN53" s="400"/>
      <c r="FO53" s="400"/>
      <c r="FP53" s="400"/>
      <c r="FQ53" s="400"/>
      <c r="FR53" s="400"/>
      <c r="FS53" s="400"/>
      <c r="FT53" s="400"/>
      <c r="FU53" s="400"/>
      <c r="FV53" s="400"/>
      <c r="FW53" s="400"/>
      <c r="FX53" s="400"/>
      <c r="FY53" s="400"/>
      <c r="FZ53" s="400"/>
      <c r="GA53" s="400"/>
      <c r="GB53" s="400"/>
      <c r="GC53" s="400"/>
      <c r="GD53" s="400"/>
      <c r="GE53" s="400"/>
      <c r="GF53" s="400"/>
      <c r="GG53" s="400"/>
      <c r="GH53" s="400"/>
      <c r="GI53" s="400"/>
      <c r="GJ53" s="400"/>
      <c r="GK53" s="400"/>
      <c r="GL53" s="400"/>
      <c r="GM53" s="400"/>
      <c r="GN53" s="400"/>
      <c r="GO53" s="400"/>
      <c r="GP53" s="400"/>
      <c r="GQ53" s="400"/>
      <c r="GR53" s="400"/>
      <c r="GS53" s="400"/>
      <c r="GT53" s="400"/>
      <c r="GU53" s="400"/>
      <c r="GV53" s="400"/>
      <c r="GW53" s="400"/>
      <c r="GX53" s="400"/>
      <c r="GY53" s="400"/>
      <c r="GZ53" s="400"/>
      <c r="HA53" s="400"/>
      <c r="HB53" s="400"/>
      <c r="HC53" s="400"/>
      <c r="HD53" s="400"/>
      <c r="HE53" s="400"/>
      <c r="HF53" s="400"/>
      <c r="HG53" s="400"/>
      <c r="HH53" s="400"/>
      <c r="HI53" s="400"/>
      <c r="HJ53" s="400"/>
      <c r="HK53" s="400"/>
      <c r="HL53" s="400"/>
      <c r="HM53" s="400"/>
      <c r="HN53" s="400"/>
      <c r="HO53" s="400"/>
      <c r="HP53" s="400"/>
      <c r="HQ53" s="400"/>
      <c r="HR53" s="400"/>
      <c r="HS53" s="400"/>
      <c r="HT53" s="400"/>
      <c r="HU53" s="400"/>
      <c r="HV53" s="400"/>
      <c r="HW53" s="400"/>
      <c r="HX53" s="400"/>
      <c r="HY53" s="400"/>
      <c r="HZ53" s="400"/>
      <c r="IA53" s="400"/>
      <c r="IB53" s="400"/>
      <c r="IC53" s="400"/>
      <c r="ID53" s="400"/>
      <c r="IE53" s="400"/>
      <c r="IF53" s="400"/>
      <c r="IG53" s="400"/>
      <c r="IH53" s="400"/>
      <c r="II53" s="400"/>
      <c r="IJ53" s="400"/>
      <c r="IK53" s="400"/>
      <c r="IL53" s="400"/>
      <c r="IM53" s="400"/>
      <c r="IN53" s="400"/>
      <c r="IO53" s="400"/>
      <c r="IP53" s="400"/>
      <c r="IQ53" s="400"/>
      <c r="IR53" s="400"/>
      <c r="IS53" s="400"/>
    </row>
    <row r="54" spans="1:253" ht="17.25" hidden="1" thickBot="1">
      <c r="A54" s="152">
        <f>$M$2+MROUND(ROUNDDOWN(AW6*$F$2,-1),50)</f>
        <v>3650</v>
      </c>
      <c r="B54" s="153"/>
      <c r="C54" s="433">
        <f>IF((AW7)&lt;=$U$2,$M$2,$M$2+MROUND(ROUNDDOWN((AW7-$U$2)*$F$2,-1),50))</f>
        <v>2600</v>
      </c>
      <c r="D54" s="160"/>
      <c r="E54" s="433">
        <f>IF((AW9)&lt;=$U$2,$M$2,$M$2+MROUND(ROUNDDOWN((AW9-$U$2)*$F$2,-1),50))</f>
        <v>2550</v>
      </c>
      <c r="F54" s="160"/>
      <c r="G54" s="433">
        <f>IF((AW11)&lt;=$U$2,$M$2,$M$2+MROUND(ROUNDDOWN((AW11-$U$2)*$F$2,-1),50))</f>
        <v>2400</v>
      </c>
      <c r="H54" s="160"/>
      <c r="I54" s="434">
        <f>IF((AW13)&lt;=$U$2,$M$2,$M$2+MROUND(ROUNDDOWN((AW13-$U$2)*$F$2,-1),50))</f>
        <v>2300</v>
      </c>
      <c r="J54" s="120"/>
      <c r="K54" s="434">
        <f>IF((AW13)&lt;=$U$2,$M$2,$M$2+MROUND(ROUNDDOWN((AW13-$U$2)*$F$2,-1),50))</f>
        <v>2300</v>
      </c>
      <c r="L54" s="120"/>
      <c r="M54" s="434">
        <f>IF((AW17)&lt;=$U$2,$M$2,$M$2+MROUND(ROUNDDOWN((AW17-$U$2)*$F$2,-1),50))</f>
        <v>2100</v>
      </c>
      <c r="N54" s="120"/>
      <c r="O54" s="434">
        <f>IF((AW19)&lt;=$U$2,$M$2,$M$2+MROUND(ROUNDDOWN((AW19-$U$2)*$F$2,-1),50))</f>
        <v>2000</v>
      </c>
      <c r="P54" s="120"/>
      <c r="Q54" s="434">
        <f>IF((AW21)&lt;=$U$2,$M$2,$M$2+MROUND(ROUNDDOWN((AW21-$U$2)*$F$2,-1),50))</f>
        <v>1950</v>
      </c>
      <c r="R54" s="120"/>
      <c r="S54" s="434">
        <f>IF((AW23)&lt;=$U$2,$M$2,$M$2+MROUND(ROUNDDOWN((AW23-$U$2)*$F$2,-1),50))</f>
        <v>1850</v>
      </c>
      <c r="T54" s="120"/>
      <c r="U54" s="434">
        <f>IF((AW25)&lt;=$U$2,$M$2,$M$2+MROUND(ROUNDDOWN((AW25-$U$2)*$F$2,-1),50))</f>
        <v>1750</v>
      </c>
      <c r="V54" s="120"/>
      <c r="W54" s="434">
        <f>IF((AK39)&lt;=$U$2,$M$2,$M$2+MROUND(ROUNDDOWN((AK39-$U$2)*$F$2,-1),50))</f>
        <v>1300</v>
      </c>
      <c r="X54" s="120"/>
      <c r="Y54" s="434">
        <f>IF((AM39)&lt;=$U$2,$M$2,$M$2+MROUND(ROUNDDOWN((AM39-$U$2)*$F$2,-1),50))</f>
        <v>1300</v>
      </c>
      <c r="Z54" s="120"/>
      <c r="AA54" s="434">
        <f>IF((AK43)&lt;=$U$2,$M$2,$M$2+MROUND(ROUNDDOWN((AK43-$U$2)*$F$2,-1),50))</f>
        <v>1300</v>
      </c>
      <c r="AB54" s="120"/>
      <c r="AC54" s="434">
        <f>IF((AK45)&lt;=$U$2,$M$2,$M$2+MROUND(ROUNDDOWN((AK45-$U$2)*$F$2,-1),50))</f>
        <v>1300</v>
      </c>
      <c r="AD54" s="120"/>
      <c r="AE54" s="434">
        <f>IF((AK47)&lt;=$U$2,$M$2,$M$2+MROUND(ROUNDDOWN((AK47-$U$2)*$F$2,-1),50))</f>
        <v>1300</v>
      </c>
      <c r="AF54" s="120"/>
      <c r="AG54" s="434">
        <f>IF((AK49)&lt;=$U$2,$M$2,$M$2+MROUND(ROUNDDOWN((AK49-$U$2)*$F$2,-1),50))</f>
        <v>1300</v>
      </c>
      <c r="AH54" s="120"/>
      <c r="AI54" s="434">
        <f>IF((AM49)&lt;=$U$2,$M$2,$M$2+MROUND(ROUNDDOWN((AM49-$U$2)*$F$2,-1),50))</f>
        <v>1300</v>
      </c>
      <c r="AJ54" s="120"/>
      <c r="AK54" s="434">
        <f>IF((AU43)&lt;=$U$2,$M$2,$M$2+MROUND(ROUNDDOWN((AU43-$U$2)*$F$2,-1),50))</f>
        <v>1300</v>
      </c>
      <c r="AL54" s="120"/>
      <c r="AM54" s="434">
        <f>IF((AU45)&lt;=$U$2,$M$2,$M$2+MROUND(ROUNDDOWN((AU45-$U$2)*$F$2,-1),50))</f>
        <v>1300</v>
      </c>
      <c r="AN54" s="120"/>
      <c r="AO54" s="434">
        <f>IF((AU47)&lt;=$U$2,$M$2,$M$2+MROUND(ROUNDDOWN((AU47-$U$2)*$F$2,-1),50))</f>
        <v>1300</v>
      </c>
      <c r="AP54" s="120"/>
      <c r="AQ54" s="434">
        <f>IF((AU49)&lt;=$U$2,$M$2,$M$2+MROUND(ROUNDDOWN((AU49-$U$2)*$F$2,-1),50))</f>
        <v>1300</v>
      </c>
      <c r="AR54" s="120"/>
      <c r="AS54" s="434">
        <f>IF((AW49)&lt;=$U$2,$M$2,$M$2+MROUND(ROUNDDOWN((AW49-$U$2)*$F$2,-1),50))</f>
        <v>1300</v>
      </c>
      <c r="AT54" s="120"/>
      <c r="AU54" s="434">
        <f>IF((AY49)&lt;=$U$2,$M$2,$M$2+MROUND(ROUNDDOWN((AY49-$U$2)*$F$2,-1),50))</f>
        <v>1300</v>
      </c>
      <c r="AV54" s="120"/>
      <c r="AW54" s="905"/>
      <c r="AX54" s="906"/>
      <c r="AY54" s="909"/>
      <c r="AZ54" s="910"/>
      <c r="BA54" s="911"/>
      <c r="BB54" s="911"/>
      <c r="BC54" s="911"/>
      <c r="BD54" s="912"/>
      <c r="BE54" s="400"/>
      <c r="BF54" s="400"/>
      <c r="BG54" s="400"/>
      <c r="BH54" s="400"/>
      <c r="BI54" s="400"/>
      <c r="BJ54" s="400"/>
      <c r="BK54" s="400"/>
      <c r="BL54" s="400"/>
      <c r="BM54" s="400"/>
      <c r="BN54" s="400"/>
      <c r="BO54" s="400"/>
      <c r="BP54" s="400"/>
      <c r="BQ54" s="400"/>
      <c r="BR54" s="400"/>
      <c r="BS54" s="400"/>
      <c r="BT54" s="400"/>
      <c r="BU54" s="400"/>
      <c r="BV54" s="400"/>
      <c r="BW54" s="400"/>
      <c r="BX54" s="400"/>
      <c r="BY54" s="400"/>
      <c r="BZ54" s="400"/>
      <c r="CA54" s="400"/>
      <c r="CB54" s="400"/>
      <c r="CC54" s="400"/>
      <c r="CD54" s="400"/>
      <c r="CE54" s="400"/>
      <c r="CF54" s="400"/>
      <c r="CG54" s="400"/>
      <c r="CH54" s="400"/>
      <c r="CI54" s="400"/>
      <c r="CJ54" s="400"/>
      <c r="CK54" s="400"/>
      <c r="CL54" s="400"/>
      <c r="CM54" s="400"/>
      <c r="CN54" s="400"/>
      <c r="CO54" s="400"/>
      <c r="CP54" s="400"/>
      <c r="CQ54" s="400"/>
      <c r="CR54" s="400"/>
      <c r="CS54" s="400"/>
      <c r="CT54" s="400"/>
      <c r="CU54" s="400"/>
      <c r="CV54" s="400"/>
      <c r="CW54" s="400"/>
      <c r="CX54" s="400"/>
      <c r="CY54" s="400"/>
      <c r="CZ54" s="400"/>
      <c r="DA54" s="400"/>
      <c r="DB54" s="400"/>
      <c r="DC54" s="400"/>
      <c r="DD54" s="400"/>
      <c r="DE54" s="400"/>
      <c r="DF54" s="400"/>
      <c r="DG54" s="400"/>
      <c r="DH54" s="400"/>
      <c r="DI54" s="400"/>
      <c r="DJ54" s="400"/>
      <c r="DK54" s="400"/>
      <c r="DL54" s="400"/>
      <c r="DM54" s="400"/>
      <c r="DN54" s="400"/>
      <c r="DO54" s="400"/>
      <c r="DP54" s="400"/>
      <c r="DQ54" s="400"/>
      <c r="DR54" s="400"/>
      <c r="DS54" s="400"/>
      <c r="DT54" s="400"/>
      <c r="DU54" s="400"/>
      <c r="DV54" s="400"/>
      <c r="DW54" s="400"/>
      <c r="DX54" s="400"/>
      <c r="DY54" s="400"/>
      <c r="DZ54" s="400"/>
      <c r="EA54" s="400"/>
      <c r="EB54" s="400"/>
      <c r="EC54" s="400"/>
      <c r="ED54" s="400"/>
      <c r="EE54" s="400"/>
      <c r="EF54" s="400"/>
      <c r="EG54" s="400"/>
      <c r="EH54" s="400"/>
      <c r="EI54" s="400"/>
      <c r="EJ54" s="400"/>
      <c r="EK54" s="400"/>
      <c r="EL54" s="400"/>
      <c r="EM54" s="400"/>
      <c r="EN54" s="400"/>
      <c r="EO54" s="400"/>
      <c r="EP54" s="400"/>
      <c r="EQ54" s="400"/>
      <c r="ER54" s="400"/>
      <c r="ES54" s="400"/>
      <c r="ET54" s="400"/>
      <c r="EU54" s="400"/>
      <c r="EV54" s="400"/>
      <c r="EW54" s="400"/>
      <c r="EX54" s="400"/>
      <c r="EY54" s="400"/>
      <c r="EZ54" s="400"/>
      <c r="FA54" s="400"/>
      <c r="FB54" s="400"/>
      <c r="FC54" s="400"/>
      <c r="FD54" s="400"/>
      <c r="FE54" s="400"/>
      <c r="FF54" s="400"/>
      <c r="FG54" s="400"/>
      <c r="FH54" s="400"/>
      <c r="FI54" s="400"/>
      <c r="FJ54" s="400"/>
      <c r="FK54" s="400"/>
      <c r="FL54" s="400"/>
      <c r="FM54" s="400"/>
      <c r="FN54" s="400"/>
      <c r="FO54" s="400"/>
      <c r="FP54" s="400"/>
      <c r="FQ54" s="400"/>
      <c r="FR54" s="400"/>
      <c r="FS54" s="400"/>
      <c r="FT54" s="400"/>
      <c r="FU54" s="400"/>
      <c r="FV54" s="400"/>
      <c r="FW54" s="400"/>
      <c r="FX54" s="400"/>
      <c r="FY54" s="400"/>
      <c r="FZ54" s="400"/>
      <c r="GA54" s="400"/>
      <c r="GB54" s="400"/>
      <c r="GC54" s="400"/>
      <c r="GD54" s="400"/>
      <c r="GE54" s="400"/>
      <c r="GF54" s="400"/>
      <c r="GG54" s="400"/>
      <c r="GH54" s="400"/>
      <c r="GI54" s="400"/>
      <c r="GJ54" s="400"/>
      <c r="GK54" s="400"/>
      <c r="GL54" s="400"/>
      <c r="GM54" s="400"/>
      <c r="GN54" s="400"/>
      <c r="GO54" s="400"/>
      <c r="GP54" s="400"/>
      <c r="GQ54" s="400"/>
      <c r="GR54" s="400"/>
      <c r="GS54" s="400"/>
      <c r="GT54" s="400"/>
      <c r="GU54" s="400"/>
      <c r="GV54" s="400"/>
      <c r="GW54" s="400"/>
      <c r="GX54" s="400"/>
      <c r="GY54" s="400"/>
      <c r="GZ54" s="400"/>
      <c r="HA54" s="400"/>
      <c r="HB54" s="400"/>
      <c r="HC54" s="400"/>
      <c r="HD54" s="400"/>
      <c r="HE54" s="400"/>
      <c r="HF54" s="400"/>
      <c r="HG54" s="400"/>
      <c r="HH54" s="400"/>
      <c r="HI54" s="400"/>
      <c r="HJ54" s="400"/>
      <c r="HK54" s="400"/>
      <c r="HL54" s="400"/>
      <c r="HM54" s="400"/>
      <c r="HN54" s="400"/>
      <c r="HO54" s="400"/>
      <c r="HP54" s="400"/>
      <c r="HQ54" s="400"/>
      <c r="HR54" s="400"/>
      <c r="HS54" s="400"/>
      <c r="HT54" s="400"/>
      <c r="HU54" s="400"/>
      <c r="HV54" s="400"/>
      <c r="HW54" s="400"/>
      <c r="HX54" s="400"/>
      <c r="HY54" s="400"/>
      <c r="HZ54" s="400"/>
      <c r="IA54" s="400"/>
      <c r="IB54" s="400"/>
      <c r="IC54" s="400"/>
      <c r="ID54" s="400"/>
      <c r="IE54" s="400"/>
      <c r="IF54" s="400"/>
      <c r="IG54" s="400"/>
      <c r="IH54" s="400"/>
      <c r="II54" s="400"/>
      <c r="IJ54" s="400"/>
      <c r="IK54" s="400"/>
      <c r="IL54" s="400"/>
      <c r="IM54" s="400"/>
      <c r="IN54" s="400"/>
      <c r="IO54" s="400"/>
      <c r="IP54" s="400"/>
      <c r="IQ54" s="400"/>
      <c r="IR54" s="400"/>
      <c r="IS54" s="400"/>
    </row>
    <row r="55" spans="1:253" ht="16.5" hidden="1">
      <c r="A55" s="140"/>
      <c r="B55" s="141">
        <f>MROUND(ROUNDDOWN(A56*0.8,-1),50)</f>
        <v>2900</v>
      </c>
      <c r="C55" s="429"/>
      <c r="D55" s="141">
        <f>MROUND(ROUNDDOWN(C56*0.8,-1),50)</f>
        <v>2100</v>
      </c>
      <c r="E55" s="429"/>
      <c r="F55" s="141">
        <f>MROUND(ROUNDDOWN(E56*0.8,-1),50)</f>
        <v>2050</v>
      </c>
      <c r="G55" s="429"/>
      <c r="H55" s="141">
        <f>MROUND(ROUNDDOWN(G56*0.8,-1),50)</f>
        <v>1900</v>
      </c>
      <c r="I55" s="430"/>
      <c r="J55" s="115">
        <f>MROUND(ROUNDDOWN(I56*0.8,-1),50)</f>
        <v>1850</v>
      </c>
      <c r="K55" s="430"/>
      <c r="L55" s="115">
        <f>MROUND(ROUNDDOWN(K56*0.8,-1),50)</f>
        <v>1750</v>
      </c>
      <c r="M55" s="430"/>
      <c r="N55" s="115">
        <f>MROUND(ROUNDDOWN(M56*0.8,-1),50)</f>
        <v>1700</v>
      </c>
      <c r="O55" s="430"/>
      <c r="P55" s="115">
        <f>MROUND(ROUNDDOWN(O56*0.8,-1),50)</f>
        <v>1600</v>
      </c>
      <c r="Q55" s="430"/>
      <c r="R55" s="115">
        <f>MROUND(ROUNDDOWN(Q56*0.8,-1),50)</f>
        <v>1550</v>
      </c>
      <c r="S55" s="430"/>
      <c r="T55" s="115">
        <f>MROUND(ROUNDDOWN(S56*0.8,-1),50)</f>
        <v>1500</v>
      </c>
      <c r="U55" s="430"/>
      <c r="V55" s="115">
        <f>MROUND(ROUNDDOWN(U56*0.8,-1),50)</f>
        <v>1050</v>
      </c>
      <c r="W55" s="430"/>
      <c r="X55" s="115">
        <f>MROUND(ROUNDDOWN(W56*0.8,-1),50)</f>
        <v>1050</v>
      </c>
      <c r="Y55" s="430"/>
      <c r="Z55" s="115">
        <f>MROUND(ROUNDDOWN(Y56*0.8,-1),50)</f>
        <v>1050</v>
      </c>
      <c r="AA55" s="430"/>
      <c r="AB55" s="115">
        <f>MROUND(ROUNDDOWN(AA56*0.8,-1),50)</f>
        <v>1050</v>
      </c>
      <c r="AC55" s="430"/>
      <c r="AD55" s="115">
        <f>MROUND(ROUNDDOWN(AC56*0.8,-1),50)</f>
        <v>1050</v>
      </c>
      <c r="AE55" s="430"/>
      <c r="AF55" s="115">
        <f>MROUND(ROUNDDOWN(AE56*0.8,-1),50)</f>
        <v>1050</v>
      </c>
      <c r="AG55" s="430"/>
      <c r="AH55" s="115">
        <f>MROUND(ROUNDDOWN(AG56*0.8,-1),50)</f>
        <v>1050</v>
      </c>
      <c r="AI55" s="430"/>
      <c r="AJ55" s="115">
        <f>MROUND(ROUNDDOWN(AI56*0.8,-1),50)</f>
        <v>1050</v>
      </c>
      <c r="AK55" s="430"/>
      <c r="AL55" s="115">
        <f>MROUND(ROUNDDOWN(AK56*0.8,-1),50)</f>
        <v>1050</v>
      </c>
      <c r="AM55" s="430"/>
      <c r="AN55" s="115">
        <f>MROUND(ROUNDDOWN(AM56*0.8,-1),50)</f>
        <v>1050</v>
      </c>
      <c r="AO55" s="430"/>
      <c r="AP55" s="115">
        <f>MROUND(ROUNDDOWN(AO56*0.8,-1),50)</f>
        <v>1050</v>
      </c>
      <c r="AQ55" s="430"/>
      <c r="AR55" s="115">
        <f>MROUND(ROUNDDOWN(AQ56*0.8,-1),50)</f>
        <v>1050</v>
      </c>
      <c r="AS55" s="430"/>
      <c r="AT55" s="115">
        <f>MROUND(ROUNDDOWN(AS56*0.8,-1),50)</f>
        <v>1050</v>
      </c>
      <c r="AU55" s="430"/>
      <c r="AV55" s="115">
        <f>MROUND(ROUNDDOWN(AU56*0.8,-1),50)</f>
        <v>1050</v>
      </c>
      <c r="AW55" s="430"/>
      <c r="AX55" s="115">
        <f>MROUND(ROUNDDOWN(AW56*0.8,-1),50)</f>
        <v>1050</v>
      </c>
      <c r="AY55" s="903"/>
      <c r="AZ55" s="904"/>
      <c r="BA55" s="907"/>
      <c r="BB55" s="908"/>
      <c r="BC55" s="911">
        <f>BA55+$BC$57</f>
        <v>0</v>
      </c>
      <c r="BD55" s="912"/>
      <c r="BE55" s="400"/>
      <c r="BF55" s="400"/>
      <c r="BG55" s="400"/>
      <c r="BH55" s="400"/>
      <c r="BI55" s="400"/>
      <c r="BJ55" s="400"/>
      <c r="BK55" s="400"/>
      <c r="BL55" s="400"/>
      <c r="BM55" s="400"/>
      <c r="BN55" s="400"/>
      <c r="BO55" s="400"/>
      <c r="BP55" s="400"/>
      <c r="BQ55" s="400"/>
      <c r="BR55" s="400"/>
      <c r="BS55" s="400"/>
      <c r="BT55" s="400"/>
      <c r="BU55" s="400"/>
      <c r="BV55" s="400"/>
      <c r="BW55" s="400"/>
      <c r="BX55" s="400"/>
      <c r="BY55" s="400"/>
      <c r="BZ55" s="400"/>
      <c r="CA55" s="400"/>
      <c r="CB55" s="400"/>
      <c r="CC55" s="400"/>
      <c r="CD55" s="400"/>
      <c r="CE55" s="400"/>
      <c r="CF55" s="400"/>
      <c r="CG55" s="400"/>
      <c r="CH55" s="400"/>
      <c r="CI55" s="400"/>
      <c r="CJ55" s="400"/>
      <c r="CK55" s="400"/>
      <c r="CL55" s="400"/>
      <c r="CM55" s="400"/>
      <c r="CN55" s="400"/>
      <c r="CO55" s="400"/>
      <c r="CP55" s="400"/>
      <c r="CQ55" s="400"/>
      <c r="CR55" s="400"/>
      <c r="CS55" s="400"/>
      <c r="CT55" s="400"/>
      <c r="CU55" s="400"/>
      <c r="CV55" s="400"/>
      <c r="CW55" s="400"/>
      <c r="CX55" s="400"/>
      <c r="CY55" s="400"/>
      <c r="CZ55" s="400"/>
      <c r="DA55" s="400"/>
      <c r="DB55" s="400"/>
      <c r="DC55" s="400"/>
      <c r="DD55" s="400"/>
      <c r="DE55" s="400"/>
      <c r="DF55" s="400"/>
      <c r="DG55" s="400"/>
      <c r="DH55" s="400"/>
      <c r="DI55" s="400"/>
      <c r="DJ55" s="400"/>
      <c r="DK55" s="400"/>
      <c r="DL55" s="400"/>
      <c r="DM55" s="400"/>
      <c r="DN55" s="400"/>
      <c r="DO55" s="400"/>
      <c r="DP55" s="400"/>
      <c r="DQ55" s="400"/>
      <c r="DR55" s="400"/>
      <c r="DS55" s="400"/>
      <c r="DT55" s="400"/>
      <c r="DU55" s="400"/>
      <c r="DV55" s="400"/>
      <c r="DW55" s="400"/>
      <c r="DX55" s="400"/>
      <c r="DY55" s="400"/>
      <c r="DZ55" s="400"/>
      <c r="EA55" s="400"/>
      <c r="EB55" s="400"/>
      <c r="EC55" s="400"/>
      <c r="ED55" s="400"/>
      <c r="EE55" s="400"/>
      <c r="EF55" s="400"/>
      <c r="EG55" s="400"/>
      <c r="EH55" s="400"/>
      <c r="EI55" s="400"/>
      <c r="EJ55" s="400"/>
      <c r="EK55" s="400"/>
      <c r="EL55" s="400"/>
      <c r="EM55" s="400"/>
      <c r="EN55" s="400"/>
      <c r="EO55" s="400"/>
      <c r="EP55" s="400"/>
      <c r="EQ55" s="400"/>
      <c r="ER55" s="400"/>
      <c r="ES55" s="400"/>
      <c r="ET55" s="400"/>
      <c r="EU55" s="400"/>
      <c r="EV55" s="400"/>
      <c r="EW55" s="400"/>
      <c r="EX55" s="400"/>
      <c r="EY55" s="400"/>
      <c r="EZ55" s="400"/>
      <c r="FA55" s="400"/>
      <c r="FB55" s="400"/>
      <c r="FC55" s="400"/>
      <c r="FD55" s="400"/>
      <c r="FE55" s="400"/>
      <c r="FF55" s="400"/>
      <c r="FG55" s="400"/>
      <c r="FH55" s="400"/>
      <c r="FI55" s="400"/>
      <c r="FJ55" s="400"/>
      <c r="FK55" s="400"/>
      <c r="FL55" s="400"/>
      <c r="FM55" s="400"/>
      <c r="FN55" s="400"/>
      <c r="FO55" s="400"/>
      <c r="FP55" s="400"/>
      <c r="FQ55" s="400"/>
      <c r="FR55" s="400"/>
      <c r="FS55" s="400"/>
      <c r="FT55" s="400"/>
      <c r="FU55" s="400"/>
      <c r="FV55" s="400"/>
      <c r="FW55" s="400"/>
      <c r="FX55" s="400"/>
      <c r="FY55" s="400"/>
      <c r="FZ55" s="400"/>
      <c r="GA55" s="400"/>
      <c r="GB55" s="400"/>
      <c r="GC55" s="400"/>
      <c r="GD55" s="400"/>
      <c r="GE55" s="400"/>
      <c r="GF55" s="400"/>
      <c r="GG55" s="400"/>
      <c r="GH55" s="400"/>
      <c r="GI55" s="400"/>
      <c r="GJ55" s="400"/>
      <c r="GK55" s="400"/>
      <c r="GL55" s="400"/>
      <c r="GM55" s="400"/>
      <c r="GN55" s="400"/>
      <c r="GO55" s="400"/>
      <c r="GP55" s="400"/>
      <c r="GQ55" s="400"/>
      <c r="GR55" s="400"/>
      <c r="GS55" s="400"/>
      <c r="GT55" s="400"/>
      <c r="GU55" s="400"/>
      <c r="GV55" s="400"/>
      <c r="GW55" s="400"/>
      <c r="GX55" s="400"/>
      <c r="GY55" s="400"/>
      <c r="GZ55" s="400"/>
      <c r="HA55" s="400"/>
      <c r="HB55" s="400"/>
      <c r="HC55" s="400"/>
      <c r="HD55" s="400"/>
      <c r="HE55" s="400"/>
      <c r="HF55" s="400"/>
      <c r="HG55" s="400"/>
      <c r="HH55" s="400"/>
      <c r="HI55" s="400"/>
      <c r="HJ55" s="400"/>
      <c r="HK55" s="400"/>
      <c r="HL55" s="400"/>
      <c r="HM55" s="400"/>
      <c r="HN55" s="400"/>
      <c r="HO55" s="400"/>
      <c r="HP55" s="400"/>
      <c r="HQ55" s="400"/>
      <c r="HR55" s="400"/>
      <c r="HS55" s="400"/>
      <c r="HT55" s="400"/>
      <c r="HU55" s="400"/>
      <c r="HV55" s="400"/>
      <c r="HW55" s="400"/>
      <c r="HX55" s="400"/>
      <c r="HY55" s="400"/>
      <c r="HZ55" s="400"/>
      <c r="IA55" s="400"/>
      <c r="IB55" s="400"/>
      <c r="IC55" s="400"/>
      <c r="ID55" s="400"/>
      <c r="IE55" s="400"/>
      <c r="IF55" s="400"/>
      <c r="IG55" s="400"/>
      <c r="IH55" s="400"/>
      <c r="II55" s="400"/>
      <c r="IJ55" s="400"/>
      <c r="IK55" s="400"/>
      <c r="IL55" s="400"/>
      <c r="IM55" s="400"/>
      <c r="IN55" s="400"/>
      <c r="IO55" s="400"/>
      <c r="IP55" s="400"/>
      <c r="IQ55" s="400"/>
      <c r="IR55" s="400"/>
      <c r="IS55" s="400"/>
    </row>
    <row r="56" spans="1:253" ht="17.25" hidden="1" thickBot="1">
      <c r="A56" s="152">
        <f>$M$2+MROUND(ROUNDDOWN(AY6*$F$2,-1),50)</f>
        <v>3650</v>
      </c>
      <c r="B56" s="153"/>
      <c r="C56" s="433">
        <f>IF((AY7)&lt;=$U$2,$M$2,$M$2+MROUND(ROUNDDOWN((AY7-$U$2)*$F$2,-1),50))</f>
        <v>2600</v>
      </c>
      <c r="D56" s="160"/>
      <c r="E56" s="433">
        <f>IF((AY9)&lt;=$U$2,$M$2,$M$2+MROUND(ROUNDDOWN((AY9-$U$2)*$F$2,-1),50))</f>
        <v>2550</v>
      </c>
      <c r="F56" s="160"/>
      <c r="G56" s="433">
        <f>IF((AY11)&lt;=$U$2,$M$2,$M$2+MROUND(ROUNDDOWN((AY11-$U$2)*$F$2,-1),50))</f>
        <v>2400</v>
      </c>
      <c r="H56" s="160"/>
      <c r="I56" s="434">
        <f>IF((AY13)&lt;=$U$2,$M$2,$M$2+MROUND(ROUNDDOWN((AY13-$U$2)*$F$2,-1),50))</f>
        <v>2300</v>
      </c>
      <c r="J56" s="120"/>
      <c r="K56" s="434">
        <f>IF((AY15)&lt;=$U$2,$M$2,$M$2+MROUND(ROUNDDOWN((AY15-$U$2)*$F$2,-1),50))</f>
        <v>2200</v>
      </c>
      <c r="L56" s="120"/>
      <c r="M56" s="434">
        <f>IF((AY17)&lt;=$U$2,$M$2,$M$2+MROUND(ROUNDDOWN((AY17-$U$2)*$F$2,-1),50))</f>
        <v>2100</v>
      </c>
      <c r="N56" s="120"/>
      <c r="O56" s="434">
        <f>IF((AY19)&lt;=$U$2,$M$2,$M$2+MROUND(ROUNDDOWN((AY19-$U$2)*$F$2,-1),50))</f>
        <v>2000</v>
      </c>
      <c r="P56" s="120"/>
      <c r="Q56" s="434">
        <f>IF((AY21)&lt;=$U$2,$M$2,$M$2+MROUND(ROUNDDOWN((AY21-$U$2)*$F$2,-1),50))</f>
        <v>1950</v>
      </c>
      <c r="R56" s="120"/>
      <c r="S56" s="434">
        <f>IF((AY23)&lt;=$U$2,$M$2,$M$2+MROUND(ROUNDDOWN((AY23-$U$2)*$F$2,-1),50))</f>
        <v>1850</v>
      </c>
      <c r="T56" s="120"/>
      <c r="U56" s="434">
        <f>IF((AK39)&lt;=$U$2,$M$2,$M$2+MROUND(ROUNDDOWN((AK39-$U$2)*$F$2,-1),50))</f>
        <v>1300</v>
      </c>
      <c r="V56" s="120"/>
      <c r="W56" s="434">
        <f>IF((AM39)&lt;=$U$2,$M$2,$M$2+MROUND(ROUNDDOWN((AM39-$U$2)*$F$2,-1),50))</f>
        <v>1300</v>
      </c>
      <c r="X56" s="120"/>
      <c r="Y56" s="434">
        <f>IF((AK43)&lt;=$U$2,$M$2,$M$2+MROUND(ROUNDDOWN((AK43-$U$2)*$F$2,-1),50))</f>
        <v>1300</v>
      </c>
      <c r="Z56" s="120"/>
      <c r="AA56" s="434">
        <f>IF((AK45)&lt;=$U$2,$M$2,$M$2+MROUND(ROUNDDOWN((AK45-$U$2)*$F$2,-1),50))</f>
        <v>1300</v>
      </c>
      <c r="AB56" s="120"/>
      <c r="AC56" s="434">
        <f>IF((AK47)&lt;=$U$2,$M$2,$M$2+MROUND(ROUNDDOWN((AK47-$U$2)*$F$2,-1),50))</f>
        <v>1300</v>
      </c>
      <c r="AD56" s="120"/>
      <c r="AE56" s="434">
        <f>IF((AK49)&lt;=$U$2,$M$2,$M$2+MROUND(ROUNDDOWN((AK49-$U$2)*$F$2,-1),50))</f>
        <v>1300</v>
      </c>
      <c r="AF56" s="120"/>
      <c r="AG56" s="434">
        <f>IF((AK51)&lt;=$U$2,$M$2,$M$2+MROUND(ROUNDDOWN((AK51-$U$2)*$F$2,-1),50))</f>
        <v>1300</v>
      </c>
      <c r="AH56" s="120"/>
      <c r="AI56" s="434">
        <f>IF((AM51)&lt;=$U$2,$M$2,$M$2+MROUND(ROUNDDOWN((AM51-$U$2)*$F$2,-1),50))</f>
        <v>1300</v>
      </c>
      <c r="AJ56" s="120"/>
      <c r="AK56" s="434">
        <f>IF((AU45)&lt;=$U$2,$M$2,$M$2+MROUND(ROUNDDOWN((AU45-$U$2)*$F$2,-1),50))</f>
        <v>1300</v>
      </c>
      <c r="AL56" s="120"/>
      <c r="AM56" s="434">
        <f>IF((AU47)&lt;=$U$2,$M$2,$M$2+MROUND(ROUNDDOWN((AU47-$U$2)*$F$2,-1),50))</f>
        <v>1300</v>
      </c>
      <c r="AN56" s="120"/>
      <c r="AO56" s="434">
        <f>IF((AU49)&lt;=$U$2,$M$2,$M$2+MROUND(ROUNDDOWN((AU49-$U$2)*$F$2,-1),50))</f>
        <v>1300</v>
      </c>
      <c r="AP56" s="120"/>
      <c r="AQ56" s="434">
        <f>IF((AU51)&lt;=$U$2,$M$2,$M$2+MROUND(ROUNDDOWN((AU51-$U$2)*$F$2,-1),50))</f>
        <v>1300</v>
      </c>
      <c r="AR56" s="120"/>
      <c r="AS56" s="434">
        <f>IF((AW51)&lt;=$U$2,$M$2,$M$2+MROUND(ROUNDDOWN((AW51-$U$2)*$F$2,-1),50))</f>
        <v>1300</v>
      </c>
      <c r="AT56" s="120"/>
      <c r="AU56" s="434">
        <f>IF((AY51)&lt;=$U$2,$M$2,$M$2+MROUND(ROUNDDOWN((AY51-$U$2)*$F$2,-1),50))</f>
        <v>1300</v>
      </c>
      <c r="AV56" s="120"/>
      <c r="AW56" s="434">
        <f>IF((BA51)&lt;=$U$2,$M$2,$M$2+MROUND(ROUNDDOWN((BA51-$U$2)*$F$2,-1),50))</f>
        <v>1300</v>
      </c>
      <c r="AX56" s="120"/>
      <c r="AY56" s="905"/>
      <c r="AZ56" s="906"/>
      <c r="BA56" s="909"/>
      <c r="BB56" s="910"/>
      <c r="BC56" s="911"/>
      <c r="BD56" s="912"/>
    </row>
    <row r="57" spans="1:253" ht="16.5" hidden="1">
      <c r="A57" s="140"/>
      <c r="B57" s="141">
        <f>MROUND(ROUNDDOWN(A58*0.8,-1),50)</f>
        <v>2900</v>
      </c>
      <c r="C57" s="429"/>
      <c r="D57" s="141">
        <f>MROUND(ROUNDDOWN(C58*0.8,-1),50)</f>
        <v>2100</v>
      </c>
      <c r="E57" s="429"/>
      <c r="F57" s="141">
        <f>MROUND(ROUNDDOWN(E58*0.8,-1),50)</f>
        <v>2050</v>
      </c>
      <c r="G57" s="429"/>
      <c r="H57" s="141">
        <f>MROUND(ROUNDDOWN(G58*0.8,-1),50)</f>
        <v>1900</v>
      </c>
      <c r="I57" s="430"/>
      <c r="J57" s="115">
        <f>MROUND(ROUNDDOWN(I58*0.8,-1),50)</f>
        <v>1850</v>
      </c>
      <c r="K57" s="430"/>
      <c r="L57" s="115">
        <f>MROUND(ROUNDDOWN(K58*0.8,-1),50)</f>
        <v>1750</v>
      </c>
      <c r="M57" s="430"/>
      <c r="N57" s="115">
        <f>MROUND(ROUNDDOWN(M58*0.8,-1),50)</f>
        <v>1700</v>
      </c>
      <c r="O57" s="430"/>
      <c r="P57" s="115">
        <f>MROUND(ROUNDDOWN(O58*0.8,-1),50)</f>
        <v>1600</v>
      </c>
      <c r="Q57" s="430"/>
      <c r="R57" s="115">
        <f>MROUND(ROUNDDOWN(Q58*0.8,-1),50)</f>
        <v>1550</v>
      </c>
      <c r="S57" s="430"/>
      <c r="T57" s="115">
        <f>MROUND(ROUNDDOWN(S58*0.8,-1),50)</f>
        <v>1500</v>
      </c>
      <c r="U57" s="430"/>
      <c r="V57" s="115">
        <f>MROUND(ROUNDDOWN(U58*0.8,-1),50)</f>
        <v>1400</v>
      </c>
      <c r="W57" s="430"/>
      <c r="X57" s="115">
        <f>MROUND(ROUNDDOWN(W58*0.8,-1),50)</f>
        <v>1300</v>
      </c>
      <c r="Y57" s="430"/>
      <c r="Z57" s="115">
        <f>MROUND(ROUNDDOWN(Y58*0.8,-1),50)</f>
        <v>1050</v>
      </c>
      <c r="AA57" s="430"/>
      <c r="AB57" s="115">
        <f>MROUND(ROUNDDOWN(AA58*0.8,-1),50)</f>
        <v>1050</v>
      </c>
      <c r="AC57" s="430"/>
      <c r="AD57" s="115">
        <f>MROUND(ROUNDDOWN(AC58*0.8,-1),50)</f>
        <v>1050</v>
      </c>
      <c r="AE57" s="430"/>
      <c r="AF57" s="115">
        <f>MROUND(ROUNDDOWN(AE58*0.8,-1),50)</f>
        <v>1050</v>
      </c>
      <c r="AG57" s="430"/>
      <c r="AH57" s="115">
        <f>MROUND(ROUNDDOWN(AG58*0.8,-1),50)</f>
        <v>1050</v>
      </c>
      <c r="AI57" s="430"/>
      <c r="AJ57" s="115">
        <f>MROUND(ROUNDDOWN(AI58*0.8,-1),50)</f>
        <v>1050</v>
      </c>
      <c r="AK57" s="430"/>
      <c r="AL57" s="115">
        <f>MROUND(ROUNDDOWN(AK58*0.8,-1),50)</f>
        <v>1050</v>
      </c>
      <c r="AM57" s="430"/>
      <c r="AN57" s="115">
        <f>MROUND(ROUNDDOWN(AM58*0.8,-1),50)</f>
        <v>1050</v>
      </c>
      <c r="AO57" s="430"/>
      <c r="AP57" s="115">
        <f>MROUND(ROUNDDOWN(AO58*0.8,-1),50)</f>
        <v>1050</v>
      </c>
      <c r="AQ57" s="430"/>
      <c r="AR57" s="115">
        <f>MROUND(ROUNDDOWN(AQ58*0.8,-1),50)</f>
        <v>1050</v>
      </c>
      <c r="AS57" s="430"/>
      <c r="AT57" s="115">
        <f>MROUND(ROUNDDOWN(AS58*0.8,-1),50)</f>
        <v>1050</v>
      </c>
      <c r="AU57" s="430"/>
      <c r="AV57" s="115">
        <f>MROUND(ROUNDDOWN(AU58*0.8,-1),50)</f>
        <v>1050</v>
      </c>
      <c r="AW57" s="430"/>
      <c r="AX57" s="115">
        <f>MROUND(ROUNDDOWN(AW58*0.8,-1),50)</f>
        <v>1050</v>
      </c>
      <c r="AY57" s="430"/>
      <c r="AZ57" s="115">
        <f>MROUND(ROUNDDOWN(AY58*0.8,-1),50)</f>
        <v>1050</v>
      </c>
      <c r="BA57" s="903"/>
      <c r="BB57" s="904"/>
      <c r="BC57" s="913"/>
      <c r="BD57" s="914"/>
    </row>
    <row r="58" spans="1:253" ht="17.25" hidden="1" thickBot="1">
      <c r="A58" s="152">
        <f>$M$2+MROUND(ROUNDDOWN(BA6*$F$2,-1),50)</f>
        <v>3650</v>
      </c>
      <c r="B58" s="153"/>
      <c r="C58" s="433">
        <f>IF((BA7)&lt;=$U$2,$M$2,$M$2+MROUND(ROUNDDOWN((BA7-$U$2)*$F$2,-1),50))</f>
        <v>2600</v>
      </c>
      <c r="D58" s="160"/>
      <c r="E58" s="433">
        <f>IF((BA9)&lt;=$U$2,$M$2,$M$2+MROUND(ROUNDDOWN((BA9-$U$2)*$F$2,-1),50))</f>
        <v>2550</v>
      </c>
      <c r="F58" s="160"/>
      <c r="G58" s="433">
        <f>IF((BA11)&lt;=$U$2,$M$2,$M$2+MROUND(ROUNDDOWN((BA11-$U$2)*$F$2,-1),50))</f>
        <v>2400</v>
      </c>
      <c r="H58" s="160"/>
      <c r="I58" s="434">
        <f>IF((BA13)&lt;=$U$2,$M$2,$M$2+MROUND(ROUNDDOWN((BA13-$U$2)*$F$2,-1),50))</f>
        <v>2300</v>
      </c>
      <c r="J58" s="120"/>
      <c r="K58" s="434">
        <f>IF((BA15)&lt;=$U$2,$M$2,$M$2+MROUND(ROUNDDOWN((BA15-$U$2)*$F$2,-1),50))</f>
        <v>2200</v>
      </c>
      <c r="L58" s="120"/>
      <c r="M58" s="434">
        <f>IF((BA17)&lt;=$U$2,$M$2,$M$2+MROUND(ROUNDDOWN((BA17-$U$2)*$F$2,-1),50))</f>
        <v>2100</v>
      </c>
      <c r="N58" s="120"/>
      <c r="O58" s="434">
        <f>IF((BA19)&lt;=$U$2,$M$2,$M$2+MROUND(ROUNDDOWN((BA19-$U$2)*$F$2,-1),50))</f>
        <v>2000</v>
      </c>
      <c r="P58" s="120"/>
      <c r="Q58" s="434">
        <f>IF((BA21)&lt;=$U$2,$M$2,$M$2+MROUND(ROUNDDOWN((BA21-$U$2)*$F$2,-1),50))</f>
        <v>1950</v>
      </c>
      <c r="R58" s="120"/>
      <c r="S58" s="434">
        <f>IF((BA23)&lt;=$U$2,$M$2,$M$2+MROUND(ROUNDDOWN((BA23-$U$2)*$F$2,-1),50))</f>
        <v>1850</v>
      </c>
      <c r="T58" s="120"/>
      <c r="U58" s="434">
        <f>IF((BA25)&lt;=$U$2,$M$2,$M$2+MROUND(ROUNDDOWN((BA25-$U$2)*$F$2,-1),50))</f>
        <v>1750</v>
      </c>
      <c r="V58" s="120"/>
      <c r="W58" s="434">
        <f>IF((BA27)&lt;=$U$2,$M$2,$M$2+MROUND(ROUNDDOWN((BA27-$U$2)*$F$2,-1),50))</f>
        <v>1600</v>
      </c>
      <c r="X58" s="120"/>
      <c r="Y58" s="434">
        <f>IF((AK45)&lt;=$U$2,$M$2,$M$2+MROUND(ROUNDDOWN((AK45-$U$2)*$F$2,-1),50))</f>
        <v>1300</v>
      </c>
      <c r="Z58" s="120"/>
      <c r="AA58" s="434">
        <f>IF((AK47)&lt;=$U$2,$M$2,$M$2+MROUND(ROUNDDOWN((AK47-$U$2)*$F$2,-1),50))</f>
        <v>1300</v>
      </c>
      <c r="AB58" s="120"/>
      <c r="AC58" s="434">
        <f>IF((AK49)&lt;=$U$2,$M$2,$M$2+MROUND(ROUNDDOWN((AK49-$U$2)*$F$2,-1),50))</f>
        <v>1300</v>
      </c>
      <c r="AD58" s="120"/>
      <c r="AE58" s="434">
        <f>IF((AK51)&lt;=$U$2,$M$2,$M$2+MROUND(ROUNDDOWN((AK51-$U$2)*$F$2,-1),50))</f>
        <v>1300</v>
      </c>
      <c r="AF58" s="120"/>
      <c r="AG58" s="434">
        <f>IF((AK53)&lt;=$U$2,$M$2,$M$2+MROUND(ROUNDDOWN((AK53-$U$2)*$F$2,-1),50))</f>
        <v>1300</v>
      </c>
      <c r="AH58" s="120"/>
      <c r="AI58" s="434">
        <f>IF((AM53)&lt;=$U$2,$M$2,$M$2+MROUND(ROUNDDOWN((AM53-$U$2)*$F$2,-1),50))</f>
        <v>1300</v>
      </c>
      <c r="AJ58" s="120"/>
      <c r="AK58" s="434">
        <f>IF((AU47)&lt;=$U$2,$M$2,$M$2+MROUND(ROUNDDOWN((AU47-$U$2)*$F$2,-1),50))</f>
        <v>1300</v>
      </c>
      <c r="AL58" s="120"/>
      <c r="AM58" s="434">
        <f>IF((AU49)&lt;=$U$2,$M$2,$M$2+MROUND(ROUNDDOWN((AU49-$U$2)*$F$2,-1),50))</f>
        <v>1300</v>
      </c>
      <c r="AN58" s="120"/>
      <c r="AO58" s="434">
        <f>IF((AU51)&lt;=$U$2,$M$2,$M$2+MROUND(ROUNDDOWN((AU51-$U$2)*$F$2,-1),50))</f>
        <v>1300</v>
      </c>
      <c r="AP58" s="120"/>
      <c r="AQ58" s="434">
        <f>IF((AU53)&lt;=$U$2,$M$2,$M$2+MROUND(ROUNDDOWN((AU53-$U$2)*$F$2,-1),50))</f>
        <v>1300</v>
      </c>
      <c r="AR58" s="120"/>
      <c r="AS58" s="434">
        <f>IF((AW53)&lt;=$U$2,$M$2,$M$2+MROUND(ROUNDDOWN((AW53-$U$2)*$F$2,-1),50))</f>
        <v>1300</v>
      </c>
      <c r="AT58" s="120"/>
      <c r="AU58" s="434">
        <f>IF((BC49)&lt;=$U$2,$M$2,$M$2+MROUND(ROUNDDOWN((BC49-$U$2)*$F$2,-1),50))</f>
        <v>1300</v>
      </c>
      <c r="AV58" s="120"/>
      <c r="AW58" s="434">
        <f>IF((BC51)&lt;=$U$2,$M$2,$M$2+MROUND(ROUNDDOWN((BC51-$U$2)*$F$2,-1),50))</f>
        <v>1300</v>
      </c>
      <c r="AX58" s="120"/>
      <c r="AY58" s="434">
        <f>IF((BC53)&lt;=$U$2,$M$2,$M$2+MROUND(ROUNDDOWN((BC53-$U$2)*$F$2,-1),50))</f>
        <v>1300</v>
      </c>
      <c r="AZ58" s="120"/>
      <c r="BA58" s="905"/>
      <c r="BB58" s="906"/>
      <c r="BC58" s="909"/>
      <c r="BD58" s="915"/>
    </row>
    <row r="59" spans="1:253" ht="16.5" hidden="1">
      <c r="A59" s="140"/>
      <c r="B59" s="141">
        <f>MROUND(ROUNDDOWN(A60*0.8,-1),50)</f>
        <v>2900</v>
      </c>
      <c r="C59" s="429"/>
      <c r="D59" s="141">
        <f>MROUND(ROUNDDOWN(C60*0.8,-1),50)</f>
        <v>2100</v>
      </c>
      <c r="E59" s="429"/>
      <c r="F59" s="141">
        <f>MROUND(ROUNDDOWN(E60*0.8,-1),50)</f>
        <v>2050</v>
      </c>
      <c r="G59" s="429"/>
      <c r="H59" s="141">
        <f>MROUND(ROUNDDOWN(G60*0.8,-1),50)</f>
        <v>1900</v>
      </c>
      <c r="I59" s="430"/>
      <c r="J59" s="115">
        <f>MROUND(ROUNDDOWN(I60*0.8,-1),50)</f>
        <v>1850</v>
      </c>
      <c r="K59" s="430"/>
      <c r="L59" s="115">
        <f>MROUND(ROUNDDOWN(K60*0.8,-1),50)</f>
        <v>1750</v>
      </c>
      <c r="M59" s="430"/>
      <c r="N59" s="115">
        <f>MROUND(ROUNDDOWN(M60*0.8,-1),50)</f>
        <v>1700</v>
      </c>
      <c r="O59" s="430"/>
      <c r="P59" s="115">
        <f>MROUND(ROUNDDOWN(O60*0.8,-1),50)</f>
        <v>1600</v>
      </c>
      <c r="Q59" s="430"/>
      <c r="R59" s="115">
        <f>MROUND(ROUNDDOWN(Q60*0.8,-1),50)</f>
        <v>1550</v>
      </c>
      <c r="S59" s="430"/>
      <c r="T59" s="115">
        <f>MROUND(ROUNDDOWN(S60*0.8,-1),50)</f>
        <v>1500</v>
      </c>
      <c r="U59" s="430"/>
      <c r="V59" s="115">
        <f>MROUND(ROUNDDOWN(U60*0.8,-1),50)</f>
        <v>1400</v>
      </c>
      <c r="W59" s="430"/>
      <c r="X59" s="115">
        <f>MROUND(ROUNDDOWN(W60*0.8,-1),50)</f>
        <v>1300</v>
      </c>
      <c r="Y59" s="430"/>
      <c r="Z59" s="115">
        <f>MROUND(ROUNDDOWN(Y60*0.8,-1),50)</f>
        <v>1050</v>
      </c>
      <c r="AA59" s="430"/>
      <c r="AB59" s="115">
        <f>MROUND(ROUNDDOWN(AA60*0.8,-1),50)</f>
        <v>1050</v>
      </c>
      <c r="AC59" s="430"/>
      <c r="AD59" s="115">
        <f>MROUND(ROUNDDOWN(AC60*0.8,-1),50)</f>
        <v>1050</v>
      </c>
      <c r="AE59" s="430"/>
      <c r="AF59" s="115">
        <f>MROUND(ROUNDDOWN(AE60*0.8,-1),50)</f>
        <v>1050</v>
      </c>
      <c r="AG59" s="430"/>
      <c r="AH59" s="115">
        <f>MROUND(ROUNDDOWN(AG60*0.8,-1),50)</f>
        <v>1050</v>
      </c>
      <c r="AI59" s="430"/>
      <c r="AJ59" s="115">
        <f>MROUND(ROUNDDOWN(AI60*0.8,-1),50)</f>
        <v>1050</v>
      </c>
      <c r="AK59" s="430"/>
      <c r="AL59" s="115">
        <f>MROUND(ROUNDDOWN(AK60*0.8,-1),50)</f>
        <v>1050</v>
      </c>
      <c r="AM59" s="430"/>
      <c r="AN59" s="115">
        <f>MROUND(ROUNDDOWN(AM60*0.8,-1),50)</f>
        <v>1050</v>
      </c>
      <c r="AO59" s="430"/>
      <c r="AP59" s="115">
        <f>MROUND(ROUNDDOWN(AO60*0.8,-1),50)</f>
        <v>1050</v>
      </c>
      <c r="AQ59" s="430"/>
      <c r="AR59" s="115">
        <f>MROUND(ROUNDDOWN(AQ60*0.8,-1),50)</f>
        <v>1050</v>
      </c>
      <c r="AS59" s="430"/>
      <c r="AT59" s="115">
        <f>MROUND(ROUNDDOWN(AS60*0.8,-1),50)</f>
        <v>1050</v>
      </c>
      <c r="AU59" s="430"/>
      <c r="AV59" s="115">
        <f>MROUND(ROUNDDOWN(AU60*0.8,-1),50)</f>
        <v>1050</v>
      </c>
      <c r="AW59" s="430"/>
      <c r="AX59" s="115">
        <f>MROUND(ROUNDDOWN(AW60*0.8,-1),50)</f>
        <v>1050</v>
      </c>
      <c r="AY59" s="430"/>
      <c r="AZ59" s="115">
        <f>MROUND(ROUNDDOWN(AY60*0.8,-1),50)</f>
        <v>1050</v>
      </c>
      <c r="BA59" s="430"/>
      <c r="BB59" s="115" t="e">
        <f>MROUND(ROUNDDOWN(BA60*0.8,-1),50)</f>
        <v>#REF!</v>
      </c>
      <c r="BC59" s="903"/>
      <c r="BD59" s="916"/>
    </row>
    <row r="60" spans="1:253" ht="17.25" hidden="1" thickBot="1">
      <c r="A60" s="152">
        <f>$M$2+MROUND(ROUNDDOWN(BC6*$F$2,-1),50)</f>
        <v>3650</v>
      </c>
      <c r="B60" s="153"/>
      <c r="C60" s="433">
        <f>IF((BC7)&lt;=$U$2,$M$2,$M$2+MROUND(ROUNDDOWN((BC7-$U$2)*$F$2,-1),50))</f>
        <v>2600</v>
      </c>
      <c r="D60" s="160"/>
      <c r="E60" s="433">
        <f>IF((BC9)&lt;=$U$2,$M$2,$M$2+MROUND(ROUNDDOWN((BC9-$U$2)*$F$2,-1),50))</f>
        <v>2550</v>
      </c>
      <c r="F60" s="160"/>
      <c r="G60" s="433">
        <f>IF((BC11)&lt;=$U$2,$M$2,$M$2+MROUND(ROUNDDOWN((BC11-$U$2)*$F$2,-1),50))</f>
        <v>2400</v>
      </c>
      <c r="H60" s="160"/>
      <c r="I60" s="434">
        <f>IF((BC13)&lt;=$U$2,$M$2,$M$2+MROUND(ROUNDDOWN((BC13-$U$2)*$F$2,-1),50))</f>
        <v>2300</v>
      </c>
      <c r="J60" s="120"/>
      <c r="K60" s="434">
        <f>IF((BC15)&lt;=$U$2,$M$2,$M$2+MROUND(ROUNDDOWN((BC15-$U$2)*$F$2,-1),50))</f>
        <v>2200</v>
      </c>
      <c r="L60" s="120"/>
      <c r="M60" s="434">
        <f>IF((BC17)&lt;=$U$2,$M$2,$M$2+MROUND(ROUNDDOWN((BC17-$U$2)*$F$2,-1),50))</f>
        <v>2100</v>
      </c>
      <c r="N60" s="120"/>
      <c r="O60" s="434">
        <f>IF((BC19)&lt;=$U$2,$M$2,$M$2+MROUND(ROUNDDOWN((BC19-$U$2)*$F$2,-1),50))</f>
        <v>2000</v>
      </c>
      <c r="P60" s="120"/>
      <c r="Q60" s="434">
        <f>IF((BC21)&lt;=$U$2,$M$2,$M$2+MROUND(ROUNDDOWN((BC21-$U$2)*$F$2,-1),50))</f>
        <v>1950</v>
      </c>
      <c r="R60" s="120"/>
      <c r="S60" s="434">
        <f>IF((BC23)&lt;=$U$2,$M$2,$M$2+MROUND(ROUNDDOWN((BC23-$U$2)*$F$2,-1),50))</f>
        <v>1850</v>
      </c>
      <c r="T60" s="120"/>
      <c r="U60" s="434">
        <f>IF((BC25)&lt;=$U$2,$M$2,$M$2+MROUND(ROUNDDOWN((BC25-$U$2)*$F$2,-1),50))</f>
        <v>1750</v>
      </c>
      <c r="V60" s="120"/>
      <c r="W60" s="434">
        <f>IF((BC27)&lt;=$U$2,$M$2,$M$2+MROUND(ROUNDDOWN((BC27-$U$2)*$F$2,-1),50))</f>
        <v>1600</v>
      </c>
      <c r="X60" s="120"/>
      <c r="Y60" s="434">
        <f>IF((BC29)&lt;=$U$2,$M$2,$M$2+MROUND(ROUNDDOWN((BC29-$U$2)*$F$2,-1),50))</f>
        <v>1300</v>
      </c>
      <c r="Z60" s="120"/>
      <c r="AA60" s="434">
        <f>IF((BC31)&lt;=$U$2,$M$2,$M$2+MROUND(ROUNDDOWN((BC31-$U$2)*$F$2,-1),50))</f>
        <v>1300</v>
      </c>
      <c r="AB60" s="120"/>
      <c r="AC60" s="434">
        <f>IF((AK51)&lt;=$U$2,$M$2,$M$2+MROUND(ROUNDDOWN((AK51-$U$2)*$F$2,-1),50))</f>
        <v>1300</v>
      </c>
      <c r="AD60" s="120"/>
      <c r="AE60" s="434">
        <f>IF((AK53)&lt;=$U$2,$M$2,$M$2+MROUND(ROUNDDOWN((AK53-$U$2)*$F$2,-1),50))</f>
        <v>1300</v>
      </c>
      <c r="AF60" s="120"/>
      <c r="AG60" s="434">
        <f>IF((AK55)&lt;=$U$2,$M$2,$M$2+MROUND(ROUNDDOWN((AK55-$U$2)*$F$2,-1),50))</f>
        <v>1300</v>
      </c>
      <c r="AH60" s="120"/>
      <c r="AI60" s="434">
        <f>IF((AM55)&lt;=$U$2,$M$2,$M$2+MROUND(ROUNDDOWN((AM55-$U$2)*$F$2,-1),50))</f>
        <v>1300</v>
      </c>
      <c r="AJ60" s="120"/>
      <c r="AK60" s="434">
        <f>IF((AU49)&lt;=$U$2,$M$2,$M$2+MROUND(ROUNDDOWN((AU49-$U$2)*$F$2,-1),50))</f>
        <v>1300</v>
      </c>
      <c r="AL60" s="120"/>
      <c r="AM60" s="434">
        <f>IF((AU51)&lt;=$U$2,$M$2,$M$2+MROUND(ROUNDDOWN((AU51-$U$2)*$F$2,-1),50))</f>
        <v>1300</v>
      </c>
      <c r="AN60" s="120"/>
      <c r="AO60" s="434">
        <f>IF((AU53)&lt;=$U$2,$M$2,$M$2+MROUND(ROUNDDOWN((AU53-$U$2)*$F$2,-1),50))</f>
        <v>1300</v>
      </c>
      <c r="AP60" s="120"/>
      <c r="AQ60" s="434">
        <f>IF((AU55)&lt;=$U$2,$M$2,$M$2+MROUND(ROUNDDOWN((AU55-$U$2)*$F$2,-1),50))</f>
        <v>1300</v>
      </c>
      <c r="AR60" s="120"/>
      <c r="AS60" s="434">
        <f>IF((AW55)&lt;=$U$2,$M$2,$M$2+MROUND(ROUNDDOWN((AW55-$U$2)*$F$2,-1),50))</f>
        <v>1300</v>
      </c>
      <c r="AT60" s="120"/>
      <c r="AU60" s="434">
        <f>IF((BC51)&lt;=$U$2,$M$2,$M$2+MROUND(ROUNDDOWN((BC51-$U$2)*$F$2,-1),50))</f>
        <v>1300</v>
      </c>
      <c r="AV60" s="120"/>
      <c r="AW60" s="434">
        <f>IF((BC53)&lt;=$U$2,$M$2,$M$2+MROUND(ROUNDDOWN((BC53-$U$2)*$F$2,-1),50))</f>
        <v>1300</v>
      </c>
      <c r="AX60" s="120"/>
      <c r="AY60" s="434">
        <f>IF((BC55)&lt;=$U$2,$M$2,$M$2+MROUND(ROUNDDOWN((BC55-$U$2)*$F$2,-1),50))</f>
        <v>1300</v>
      </c>
      <c r="AZ60" s="120"/>
      <c r="BA60" s="434" t="e">
        <f>IF((#REF!)&lt;=$U$2,$M$2,$M$2+MROUND(ROUNDDOWN((#REF!-$U$2)*$F$2,-1),50))</f>
        <v>#REF!</v>
      </c>
      <c r="BB60" s="120"/>
      <c r="BC60" s="917"/>
      <c r="BD60" s="918"/>
    </row>
    <row r="61" spans="1:253" hidden="1">
      <c r="I61" s="445"/>
      <c r="J61" s="445"/>
      <c r="K61" s="445"/>
      <c r="L61" s="445"/>
      <c r="M61" s="445"/>
      <c r="N61" s="445"/>
      <c r="O61" s="445"/>
      <c r="P61" s="445"/>
      <c r="Q61" s="445"/>
      <c r="R61" s="445"/>
      <c r="S61" s="445"/>
      <c r="T61" s="445"/>
      <c r="U61" s="445"/>
      <c r="V61" s="445"/>
      <c r="W61" s="445"/>
      <c r="X61" s="445"/>
      <c r="Y61" s="445"/>
      <c r="Z61" s="445"/>
      <c r="AA61" s="445"/>
      <c r="AB61" s="445"/>
      <c r="AC61" s="445"/>
      <c r="AD61" s="445"/>
      <c r="AE61" s="445"/>
      <c r="AF61" s="445"/>
      <c r="AG61" s="445"/>
      <c r="AH61" s="445"/>
      <c r="AI61" s="445"/>
      <c r="AJ61" s="445"/>
      <c r="AK61" s="445"/>
      <c r="AL61" s="445"/>
      <c r="AM61" s="445"/>
      <c r="AN61" s="445"/>
      <c r="AO61" s="445"/>
      <c r="AP61" s="445"/>
      <c r="AQ61" s="445"/>
      <c r="AR61" s="445"/>
      <c r="AS61" s="446"/>
      <c r="AT61" s="446"/>
      <c r="AU61" s="446"/>
      <c r="AV61" s="447"/>
      <c r="AW61" s="447"/>
      <c r="AX61" s="447"/>
      <c r="AY61" s="447"/>
      <c r="AZ61" s="447"/>
      <c r="BA61" s="447"/>
      <c r="BB61" s="447"/>
      <c r="BC61" s="447"/>
      <c r="BD61" s="447"/>
    </row>
    <row r="62" spans="1:253">
      <c r="I62" s="445"/>
      <c r="J62" s="445"/>
      <c r="K62" s="445"/>
      <c r="L62" s="445"/>
      <c r="M62" s="445"/>
      <c r="N62" s="445"/>
      <c r="O62" s="445"/>
      <c r="P62" s="445"/>
      <c r="Q62" s="445"/>
      <c r="R62" s="445"/>
      <c r="S62" s="445"/>
      <c r="T62" s="445"/>
      <c r="U62" s="445"/>
      <c r="V62" s="445"/>
      <c r="W62" s="445"/>
      <c r="X62" s="445"/>
      <c r="Y62" s="445"/>
      <c r="Z62" s="445"/>
      <c r="AA62" s="445"/>
      <c r="AB62" s="445"/>
      <c r="AC62" s="445"/>
      <c r="AD62" s="445"/>
      <c r="AE62" s="445"/>
      <c r="AF62" s="445"/>
      <c r="AG62" s="445"/>
      <c r="AH62" s="445"/>
      <c r="AI62" s="445"/>
      <c r="AJ62" s="445"/>
      <c r="AK62" s="445"/>
      <c r="AL62" s="445"/>
      <c r="AM62" s="445"/>
      <c r="AN62" s="445"/>
      <c r="AO62" s="445"/>
      <c r="AP62" s="445"/>
      <c r="AQ62" s="445"/>
      <c r="AR62" s="445"/>
      <c r="AS62" s="446"/>
      <c r="AT62" s="446"/>
      <c r="AU62" s="446"/>
      <c r="AV62" s="447"/>
      <c r="AW62" s="447"/>
      <c r="AX62" s="447"/>
      <c r="AY62" s="447"/>
      <c r="AZ62" s="447"/>
      <c r="BA62" s="447"/>
      <c r="BB62" s="447"/>
      <c r="BC62" s="447"/>
      <c r="BD62" s="447"/>
    </row>
  </sheetData>
  <mergeCells count="428">
    <mergeCell ref="F2:H2"/>
    <mergeCell ref="M2:N2"/>
    <mergeCell ref="P2:Q2"/>
    <mergeCell ref="U2:V2"/>
    <mergeCell ref="A3:AR3"/>
    <mergeCell ref="A5:B5"/>
    <mergeCell ref="C5:X5"/>
    <mergeCell ref="Y5:AJ5"/>
    <mergeCell ref="Q6:R6"/>
    <mergeCell ref="S6:T6"/>
    <mergeCell ref="U6:V6"/>
    <mergeCell ref="W6:X6"/>
    <mergeCell ref="A6:B6"/>
    <mergeCell ref="C6:D6"/>
    <mergeCell ref="E6:F6"/>
    <mergeCell ref="G6:H6"/>
    <mergeCell ref="I6:J6"/>
    <mergeCell ref="K6:L6"/>
    <mergeCell ref="AW6:AX6"/>
    <mergeCell ref="AY6:AZ6"/>
    <mergeCell ref="BA6:BB6"/>
    <mergeCell ref="BC6:BD6"/>
    <mergeCell ref="C7:D8"/>
    <mergeCell ref="E7:F8"/>
    <mergeCell ref="G7:H8"/>
    <mergeCell ref="I7:J8"/>
    <mergeCell ref="K7:L8"/>
    <mergeCell ref="M7:N8"/>
    <mergeCell ref="AK6:AL6"/>
    <mergeCell ref="AM6:AN6"/>
    <mergeCell ref="AO6:AP6"/>
    <mergeCell ref="AQ6:AR6"/>
    <mergeCell ref="AS6:AT6"/>
    <mergeCell ref="AU6:AV6"/>
    <mergeCell ref="Y6:Z6"/>
    <mergeCell ref="AA6:AB6"/>
    <mergeCell ref="AC6:AD6"/>
    <mergeCell ref="AE6:AF6"/>
    <mergeCell ref="AG6:AH6"/>
    <mergeCell ref="AI6:AJ6"/>
    <mergeCell ref="M6:N6"/>
    <mergeCell ref="O6:P6"/>
    <mergeCell ref="BA7:BB8"/>
    <mergeCell ref="BC7:BD8"/>
    <mergeCell ref="BF7:BF8"/>
    <mergeCell ref="E9:F10"/>
    <mergeCell ref="G9:H10"/>
    <mergeCell ref="I9:J10"/>
    <mergeCell ref="K9:L10"/>
    <mergeCell ref="M9:N10"/>
    <mergeCell ref="O9:P10"/>
    <mergeCell ref="AM7:AN8"/>
    <mergeCell ref="AO7:AP8"/>
    <mergeCell ref="AQ7:AR8"/>
    <mergeCell ref="AS7:AT8"/>
    <mergeCell ref="AU7:AV8"/>
    <mergeCell ref="AW7:AX8"/>
    <mergeCell ref="AA7:AB8"/>
    <mergeCell ref="AC7:AD8"/>
    <mergeCell ref="AE7:AF8"/>
    <mergeCell ref="AG7:AH8"/>
    <mergeCell ref="AI7:AJ8"/>
    <mergeCell ref="AK7:AL8"/>
    <mergeCell ref="O7:P8"/>
    <mergeCell ref="Q7:R8"/>
    <mergeCell ref="S7:T8"/>
    <mergeCell ref="AK9:AL10"/>
    <mergeCell ref="AM9:AN10"/>
    <mergeCell ref="Q9:R10"/>
    <mergeCell ref="S9:T10"/>
    <mergeCell ref="U9:V10"/>
    <mergeCell ref="W9:X10"/>
    <mergeCell ref="Y9:Z10"/>
    <mergeCell ref="AA9:AB10"/>
    <mergeCell ref="AY7:AZ8"/>
    <mergeCell ref="U7:V8"/>
    <mergeCell ref="W7:X8"/>
    <mergeCell ref="Y7:Z8"/>
    <mergeCell ref="Y11:Z12"/>
    <mergeCell ref="AA11:AB12"/>
    <mergeCell ref="AC11:AD12"/>
    <mergeCell ref="AE11:AF12"/>
    <mergeCell ref="BA9:BB10"/>
    <mergeCell ref="BC9:BD10"/>
    <mergeCell ref="BF9:BF10"/>
    <mergeCell ref="G11:H12"/>
    <mergeCell ref="I11:J12"/>
    <mergeCell ref="K11:L12"/>
    <mergeCell ref="M11:N12"/>
    <mergeCell ref="O11:P12"/>
    <mergeCell ref="Q11:R12"/>
    <mergeCell ref="S11:T12"/>
    <mergeCell ref="AO9:AP10"/>
    <mergeCell ref="AQ9:AR10"/>
    <mergeCell ref="AS9:AT10"/>
    <mergeCell ref="AU9:AV10"/>
    <mergeCell ref="AW9:AX10"/>
    <mergeCell ref="AY9:AZ10"/>
    <mergeCell ref="AC9:AD10"/>
    <mergeCell ref="AE9:AF10"/>
    <mergeCell ref="AG9:AH10"/>
    <mergeCell ref="AI9:AJ10"/>
    <mergeCell ref="BF11:BF12"/>
    <mergeCell ref="I13:J14"/>
    <mergeCell ref="K13:L14"/>
    <mergeCell ref="M13:N14"/>
    <mergeCell ref="O13:P14"/>
    <mergeCell ref="Q13:R14"/>
    <mergeCell ref="S13:T14"/>
    <mergeCell ref="U13:V14"/>
    <mergeCell ref="W13:X14"/>
    <mergeCell ref="Y13:Z14"/>
    <mergeCell ref="AS11:AT12"/>
    <mergeCell ref="AU11:AV12"/>
    <mergeCell ref="AW11:AX12"/>
    <mergeCell ref="AY11:AZ12"/>
    <mergeCell ref="BA11:BB12"/>
    <mergeCell ref="BC11:BD12"/>
    <mergeCell ref="AG11:AH12"/>
    <mergeCell ref="AI11:AJ12"/>
    <mergeCell ref="AK11:AL12"/>
    <mergeCell ref="AM11:AN12"/>
    <mergeCell ref="AO11:AP12"/>
    <mergeCell ref="AQ11:AR12"/>
    <mergeCell ref="U11:V12"/>
    <mergeCell ref="W11:X12"/>
    <mergeCell ref="AY13:AZ14"/>
    <mergeCell ref="BA13:BB14"/>
    <mergeCell ref="BC13:BD14"/>
    <mergeCell ref="BF13:BF14"/>
    <mergeCell ref="K15:L16"/>
    <mergeCell ref="M15:N16"/>
    <mergeCell ref="O15:P16"/>
    <mergeCell ref="Q15:R16"/>
    <mergeCell ref="S15:T16"/>
    <mergeCell ref="U15:V16"/>
    <mergeCell ref="AM13:AN14"/>
    <mergeCell ref="AO13:AP14"/>
    <mergeCell ref="AQ13:AR14"/>
    <mergeCell ref="AS13:AT14"/>
    <mergeCell ref="AU13:AV14"/>
    <mergeCell ref="AW13:AX14"/>
    <mergeCell ref="AA13:AB14"/>
    <mergeCell ref="AC13:AD14"/>
    <mergeCell ref="AE13:AF14"/>
    <mergeCell ref="AG13:AH14"/>
    <mergeCell ref="AI13:AJ14"/>
    <mergeCell ref="AK13:AL14"/>
    <mergeCell ref="BA15:BB16"/>
    <mergeCell ref="BC15:BD16"/>
    <mergeCell ref="BF15:BF16"/>
    <mergeCell ref="AI15:AJ16"/>
    <mergeCell ref="AK15:AL16"/>
    <mergeCell ref="AM15:AN16"/>
    <mergeCell ref="AO15:AP16"/>
    <mergeCell ref="AQ15:AR16"/>
    <mergeCell ref="AS15:AT16"/>
    <mergeCell ref="M17:N18"/>
    <mergeCell ref="O17:P18"/>
    <mergeCell ref="Q17:R18"/>
    <mergeCell ref="S17:T18"/>
    <mergeCell ref="U17:V18"/>
    <mergeCell ref="W17:X18"/>
    <mergeCell ref="AU15:AV16"/>
    <mergeCell ref="AW15:AX16"/>
    <mergeCell ref="AY15:AZ16"/>
    <mergeCell ref="W15:X16"/>
    <mergeCell ref="Y15:Z16"/>
    <mergeCell ref="AA15:AB16"/>
    <mergeCell ref="AC15:AD16"/>
    <mergeCell ref="AE15:AF16"/>
    <mergeCell ref="AG15:AH16"/>
    <mergeCell ref="AW17:AX18"/>
    <mergeCell ref="AY17:AZ18"/>
    <mergeCell ref="BA17:BB18"/>
    <mergeCell ref="BC17:BD18"/>
    <mergeCell ref="BF17:BF18"/>
    <mergeCell ref="O19:P20"/>
    <mergeCell ref="Q19:R20"/>
    <mergeCell ref="S19:T20"/>
    <mergeCell ref="U19:V20"/>
    <mergeCell ref="W19:X20"/>
    <mergeCell ref="AK17:AL18"/>
    <mergeCell ref="AM17:AN18"/>
    <mergeCell ref="AO17:AP18"/>
    <mergeCell ref="AQ17:AR18"/>
    <mergeCell ref="AS17:AT18"/>
    <mergeCell ref="AU17:AV18"/>
    <mergeCell ref="Y17:Z18"/>
    <mergeCell ref="AA17:AB18"/>
    <mergeCell ref="AC17:AD18"/>
    <mergeCell ref="AE17:AF18"/>
    <mergeCell ref="AG17:AH18"/>
    <mergeCell ref="AI17:AJ18"/>
    <mergeCell ref="AW19:AX20"/>
    <mergeCell ref="AY19:AZ20"/>
    <mergeCell ref="BA19:BB20"/>
    <mergeCell ref="BC19:BD20"/>
    <mergeCell ref="BF19:BF20"/>
    <mergeCell ref="Q21:R22"/>
    <mergeCell ref="S21:T22"/>
    <mergeCell ref="U21:V22"/>
    <mergeCell ref="W21:X22"/>
    <mergeCell ref="Y21:Z22"/>
    <mergeCell ref="AK19:AL20"/>
    <mergeCell ref="AM19:AN20"/>
    <mergeCell ref="AO19:AP20"/>
    <mergeCell ref="AQ19:AR20"/>
    <mergeCell ref="AS19:AT20"/>
    <mergeCell ref="AU19:AV20"/>
    <mergeCell ref="Y19:Z20"/>
    <mergeCell ref="AA19:AB20"/>
    <mergeCell ref="AC19:AD20"/>
    <mergeCell ref="AE19:AF20"/>
    <mergeCell ref="AG19:AH20"/>
    <mergeCell ref="AI19:AJ20"/>
    <mergeCell ref="AY21:AZ22"/>
    <mergeCell ref="BA21:BB22"/>
    <mergeCell ref="BC21:BD22"/>
    <mergeCell ref="BF21:BF22"/>
    <mergeCell ref="AS21:AT22"/>
    <mergeCell ref="AU21:AV22"/>
    <mergeCell ref="S23:T24"/>
    <mergeCell ref="U23:V24"/>
    <mergeCell ref="W23:X24"/>
    <mergeCell ref="Y23:Z24"/>
    <mergeCell ref="AA23:AB24"/>
    <mergeCell ref="AC23:AD24"/>
    <mergeCell ref="AM21:AN22"/>
    <mergeCell ref="AO21:AP22"/>
    <mergeCell ref="AQ21:AR22"/>
    <mergeCell ref="AW21:AX22"/>
    <mergeCell ref="AA21:AB22"/>
    <mergeCell ref="AC21:AD22"/>
    <mergeCell ref="AE21:AF22"/>
    <mergeCell ref="AG21:AH22"/>
    <mergeCell ref="AI21:AJ22"/>
    <mergeCell ref="AK21:AL22"/>
    <mergeCell ref="BC23:BD24"/>
    <mergeCell ref="BF23:BF24"/>
    <mergeCell ref="AS23:AT24"/>
    <mergeCell ref="AU23:AV24"/>
    <mergeCell ref="AW23:AX24"/>
    <mergeCell ref="AY23:AZ24"/>
    <mergeCell ref="BA23:BB24"/>
    <mergeCell ref="U25:V26"/>
    <mergeCell ref="W25:X26"/>
    <mergeCell ref="Y25:Z26"/>
    <mergeCell ref="AA25:AB26"/>
    <mergeCell ref="AC25:AD26"/>
    <mergeCell ref="AE25:AF26"/>
    <mergeCell ref="AG25:AH26"/>
    <mergeCell ref="AI25:AJ26"/>
    <mergeCell ref="AQ23:AR24"/>
    <mergeCell ref="AE23:AF24"/>
    <mergeCell ref="AG23:AH24"/>
    <mergeCell ref="AI23:AJ24"/>
    <mergeCell ref="AK23:AL24"/>
    <mergeCell ref="AM23:AN24"/>
    <mergeCell ref="AO23:AP24"/>
    <mergeCell ref="AW25:AX26"/>
    <mergeCell ref="AY25:AZ26"/>
    <mergeCell ref="BA25:BB26"/>
    <mergeCell ref="BC25:BD26"/>
    <mergeCell ref="BF25:BF26"/>
    <mergeCell ref="W27:X28"/>
    <mergeCell ref="Y27:Z28"/>
    <mergeCell ref="AA27:AB28"/>
    <mergeCell ref="AC27:AD28"/>
    <mergeCell ref="AE27:AF28"/>
    <mergeCell ref="AK25:AL26"/>
    <mergeCell ref="AM25:AN26"/>
    <mergeCell ref="AO25:AP26"/>
    <mergeCell ref="AQ25:AR26"/>
    <mergeCell ref="AS25:AT26"/>
    <mergeCell ref="AU25:AV26"/>
    <mergeCell ref="BF27:BF28"/>
    <mergeCell ref="AS27:AT28"/>
    <mergeCell ref="AU27:AV28"/>
    <mergeCell ref="AW27:AX28"/>
    <mergeCell ref="AY27:AZ28"/>
    <mergeCell ref="BA27:BB28"/>
    <mergeCell ref="BC27:BD28"/>
    <mergeCell ref="AG27:AH28"/>
    <mergeCell ref="Y29:Z30"/>
    <mergeCell ref="AA29:AB30"/>
    <mergeCell ref="AC29:AD30"/>
    <mergeCell ref="AE29:AF30"/>
    <mergeCell ref="AG29:AH30"/>
    <mergeCell ref="AI29:AJ30"/>
    <mergeCell ref="AK29:AL30"/>
    <mergeCell ref="AM29:AN30"/>
    <mergeCell ref="AO29:AP30"/>
    <mergeCell ref="AI27:AJ28"/>
    <mergeCell ref="AK27:AL28"/>
    <mergeCell ref="AM27:AN28"/>
    <mergeCell ref="AO27:AP28"/>
    <mergeCell ref="AQ27:AR28"/>
    <mergeCell ref="BC29:BD30"/>
    <mergeCell ref="BF29:BF30"/>
    <mergeCell ref="AA31:AB32"/>
    <mergeCell ref="AC31:AD32"/>
    <mergeCell ref="AE31:AF32"/>
    <mergeCell ref="AG31:AH32"/>
    <mergeCell ref="AI31:AJ32"/>
    <mergeCell ref="AK31:AL32"/>
    <mergeCell ref="AM31:AN32"/>
    <mergeCell ref="AO31:AP32"/>
    <mergeCell ref="AQ29:AR30"/>
    <mergeCell ref="AS29:AT30"/>
    <mergeCell ref="AU29:AV30"/>
    <mergeCell ref="AW29:AX30"/>
    <mergeCell ref="AY29:AZ30"/>
    <mergeCell ref="BA29:BB30"/>
    <mergeCell ref="BC31:BD32"/>
    <mergeCell ref="BF31:BF32"/>
    <mergeCell ref="AS31:AT32"/>
    <mergeCell ref="AC33:AD34"/>
    <mergeCell ref="AE33:AF34"/>
    <mergeCell ref="AG33:AH34"/>
    <mergeCell ref="AI33:AJ34"/>
    <mergeCell ref="AK33:AL34"/>
    <mergeCell ref="AM33:AN34"/>
    <mergeCell ref="AO33:AP34"/>
    <mergeCell ref="AQ33:AR34"/>
    <mergeCell ref="AQ31:AR32"/>
    <mergeCell ref="AU31:AV32"/>
    <mergeCell ref="AW31:AX32"/>
    <mergeCell ref="AY31:AZ32"/>
    <mergeCell ref="BA31:BB32"/>
    <mergeCell ref="BF33:BF34"/>
    <mergeCell ref="AE35:AF36"/>
    <mergeCell ref="AG35:AH36"/>
    <mergeCell ref="AI35:AJ36"/>
    <mergeCell ref="AK35:AL36"/>
    <mergeCell ref="AM35:AN36"/>
    <mergeCell ref="AO35:AP36"/>
    <mergeCell ref="AQ35:AR36"/>
    <mergeCell ref="AS35:AT36"/>
    <mergeCell ref="AU35:AV36"/>
    <mergeCell ref="AS33:AT34"/>
    <mergeCell ref="AU33:AV34"/>
    <mergeCell ref="AW33:AX34"/>
    <mergeCell ref="AY33:AZ34"/>
    <mergeCell ref="BA33:BB34"/>
    <mergeCell ref="BC33:BD34"/>
    <mergeCell ref="AY37:AZ38"/>
    <mergeCell ref="BA37:BB38"/>
    <mergeCell ref="BC37:BD38"/>
    <mergeCell ref="AW35:AX36"/>
    <mergeCell ref="AY35:AZ36"/>
    <mergeCell ref="BA35:BB36"/>
    <mergeCell ref="BC35:BD36"/>
    <mergeCell ref="AG37:AH38"/>
    <mergeCell ref="AI37:AJ38"/>
    <mergeCell ref="AK37:AL38"/>
    <mergeCell ref="AM37:AN38"/>
    <mergeCell ref="AO37:AP38"/>
    <mergeCell ref="AQ37:AR38"/>
    <mergeCell ref="AI39:AJ40"/>
    <mergeCell ref="AK39:AL40"/>
    <mergeCell ref="AM39:AN40"/>
    <mergeCell ref="AO39:AP40"/>
    <mergeCell ref="AQ39:AR40"/>
    <mergeCell ref="AS39:AT40"/>
    <mergeCell ref="AS37:AT38"/>
    <mergeCell ref="AU37:AV38"/>
    <mergeCell ref="AW37:AX38"/>
    <mergeCell ref="AU39:AV40"/>
    <mergeCell ref="AW39:AX40"/>
    <mergeCell ref="AY39:AZ40"/>
    <mergeCell ref="BA39:BB40"/>
    <mergeCell ref="BC39:BD40"/>
    <mergeCell ref="AK41:AL42"/>
    <mergeCell ref="AM41:AN42"/>
    <mergeCell ref="AO41:AP42"/>
    <mergeCell ref="AQ41:AR42"/>
    <mergeCell ref="AS41:AT42"/>
    <mergeCell ref="AU41:AV42"/>
    <mergeCell ref="AW41:AX42"/>
    <mergeCell ref="AY41:AZ42"/>
    <mergeCell ref="BA41:BB42"/>
    <mergeCell ref="BC41:BD42"/>
    <mergeCell ref="AM43:AN44"/>
    <mergeCell ref="AO43:AP44"/>
    <mergeCell ref="AQ43:AR44"/>
    <mergeCell ref="AS43:AT44"/>
    <mergeCell ref="AU43:AV44"/>
    <mergeCell ref="AW43:AX44"/>
    <mergeCell ref="AY43:AZ44"/>
    <mergeCell ref="BA43:BB44"/>
    <mergeCell ref="BC43:BD44"/>
    <mergeCell ref="AO45:AP46"/>
    <mergeCell ref="AQ45:AR46"/>
    <mergeCell ref="AS45:AT46"/>
    <mergeCell ref="AU45:AV46"/>
    <mergeCell ref="AW45:AX46"/>
    <mergeCell ref="AY45:AZ46"/>
    <mergeCell ref="AS49:AT50"/>
    <mergeCell ref="AU49:AV50"/>
    <mergeCell ref="AW49:AX50"/>
    <mergeCell ref="AY49:AZ50"/>
    <mergeCell ref="BA49:BB50"/>
    <mergeCell ref="BC49:BD50"/>
    <mergeCell ref="BA45:BB46"/>
    <mergeCell ref="BC45:BD46"/>
    <mergeCell ref="AQ47:AR48"/>
    <mergeCell ref="AS47:AT48"/>
    <mergeCell ref="AU47:AV48"/>
    <mergeCell ref="AW47:AX48"/>
    <mergeCell ref="AY47:AZ48"/>
    <mergeCell ref="BA47:BB48"/>
    <mergeCell ref="BC47:BD48"/>
    <mergeCell ref="AY55:AZ56"/>
    <mergeCell ref="BA55:BB56"/>
    <mergeCell ref="BC55:BD56"/>
    <mergeCell ref="BA57:BB58"/>
    <mergeCell ref="BC57:BD58"/>
    <mergeCell ref="BC59:BD60"/>
    <mergeCell ref="AU51:AV52"/>
    <mergeCell ref="AW51:AX52"/>
    <mergeCell ref="AY51:AZ52"/>
    <mergeCell ref="BA51:BB52"/>
    <mergeCell ref="BC51:BD52"/>
    <mergeCell ref="AW53:AX54"/>
    <mergeCell ref="AY53:AZ54"/>
    <mergeCell ref="BA53:BB54"/>
    <mergeCell ref="BC53:BD54"/>
  </mergeCells>
  <phoneticPr fontId="3" type="noConversion"/>
  <printOptions horizontalCentered="1"/>
  <pageMargins left="0.19685039370078741" right="0.19685039370078741" top="0.59055118110236227" bottom="0.35433070866141736" header="0.31496062992125984" footer="0.31496062992125984"/>
  <pageSetup paperSize="8" scale="53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AH38"/>
  <sheetViews>
    <sheetView view="pageBreakPreview" zoomScale="60" zoomScaleNormal="70" workbookViewId="0">
      <selection activeCell="A2" sqref="A2:AE2"/>
    </sheetView>
  </sheetViews>
  <sheetFormatPr defaultColWidth="3" defaultRowHeight="16.5"/>
  <cols>
    <col min="1" max="1" width="20.125" style="2" bestFit="1" customWidth="1"/>
    <col min="2" max="3" width="9.875" style="2" customWidth="1"/>
    <col min="4" max="5" width="8.125" style="2" customWidth="1"/>
    <col min="6" max="25" width="9" style="1" customWidth="1"/>
    <col min="26" max="31" width="8.125" style="1" customWidth="1"/>
    <col min="32" max="32" width="0" style="278" hidden="1" customWidth="1"/>
    <col min="33" max="33" width="3" style="278"/>
    <col min="34" max="34" width="8" style="278" bestFit="1" customWidth="1"/>
    <col min="35" max="16384" width="3" style="278"/>
  </cols>
  <sheetData>
    <row r="1" spans="1:34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f>[2]기본요금!C5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[2]기본요금!C8</f>
        <v>8</v>
      </c>
      <c r="Y1" s="460"/>
      <c r="Z1" s="83"/>
      <c r="AA1" s="83"/>
      <c r="AB1" s="83"/>
      <c r="AC1" s="83"/>
      <c r="AD1" s="83"/>
      <c r="AE1" s="83"/>
    </row>
    <row r="2" spans="1:34" ht="39">
      <c r="A2" s="814" t="s">
        <v>285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4"/>
      <c r="Q2" s="814"/>
      <c r="R2" s="814"/>
      <c r="S2" s="814"/>
      <c r="T2" s="814"/>
      <c r="U2" s="814"/>
      <c r="V2" s="814"/>
      <c r="W2" s="814"/>
      <c r="X2" s="814"/>
      <c r="Y2" s="814"/>
      <c r="Z2" s="814"/>
      <c r="AA2" s="814"/>
      <c r="AB2" s="814"/>
      <c r="AC2" s="814"/>
      <c r="AD2" s="814"/>
      <c r="AE2" s="814"/>
    </row>
    <row r="3" spans="1:34" ht="46.5" thickBot="1">
      <c r="A3" s="850"/>
      <c r="B3" s="850"/>
      <c r="C3" s="850"/>
      <c r="D3" s="850"/>
      <c r="E3" s="850"/>
      <c r="F3" s="850"/>
      <c r="G3" s="850"/>
      <c r="H3" s="850"/>
      <c r="I3" s="850"/>
      <c r="J3" s="850"/>
      <c r="K3" s="850"/>
      <c r="L3" s="850"/>
      <c r="M3" s="850"/>
      <c r="N3" s="850"/>
      <c r="O3" s="850"/>
      <c r="P3" s="851"/>
      <c r="Q3" s="851"/>
      <c r="R3" s="851"/>
      <c r="S3" s="851"/>
      <c r="T3" s="851"/>
      <c r="U3" s="851"/>
      <c r="V3" s="851"/>
      <c r="W3" s="851"/>
      <c r="X3" s="851"/>
      <c r="Y3" s="851"/>
      <c r="Z3" s="343"/>
      <c r="AA3" s="343"/>
      <c r="AB3" s="343"/>
      <c r="AC3" s="343"/>
      <c r="AD3" s="343"/>
      <c r="AE3" s="343"/>
    </row>
    <row r="4" spans="1:34" s="280" customFormat="1" ht="33.75" customHeight="1">
      <c r="A4" s="279" t="s">
        <v>48</v>
      </c>
      <c r="B4" s="594" t="s">
        <v>267</v>
      </c>
      <c r="C4" s="474"/>
      <c r="D4" s="474"/>
      <c r="E4" s="595"/>
      <c r="F4" s="473" t="s">
        <v>283</v>
      </c>
      <c r="G4" s="474"/>
      <c r="H4" s="474"/>
      <c r="I4" s="474"/>
      <c r="J4" s="474"/>
      <c r="K4" s="474"/>
      <c r="L4" s="474"/>
      <c r="M4" s="474"/>
      <c r="N4" s="474"/>
      <c r="O4" s="474"/>
      <c r="P4" s="596" t="s">
        <v>284</v>
      </c>
      <c r="Q4" s="848"/>
      <c r="R4" s="848"/>
      <c r="S4" s="848"/>
      <c r="T4" s="848"/>
      <c r="U4" s="848"/>
      <c r="V4" s="848"/>
      <c r="W4" s="848"/>
      <c r="X4" s="848"/>
      <c r="Y4" s="848"/>
      <c r="Z4" s="848"/>
      <c r="AA4" s="848"/>
      <c r="AB4" s="848"/>
      <c r="AC4" s="848"/>
      <c r="AD4" s="848"/>
      <c r="AE4" s="849"/>
      <c r="AF4" s="386"/>
    </row>
    <row r="5" spans="1:34" s="281" customFormat="1" ht="33.75">
      <c r="A5" s="597" t="s">
        <v>196</v>
      </c>
      <c r="B5" s="598"/>
      <c r="C5" s="598"/>
      <c r="D5" s="599" t="s">
        <v>49</v>
      </c>
      <c r="E5" s="600"/>
      <c r="F5" s="601">
        <v>1.1000000000000001</v>
      </c>
      <c r="G5" s="601"/>
      <c r="H5" s="586">
        <f>F5+H6</f>
        <v>2</v>
      </c>
      <c r="I5" s="586"/>
      <c r="J5" s="586">
        <f>H5+J8</f>
        <v>3.5</v>
      </c>
      <c r="K5" s="586"/>
      <c r="L5" s="586">
        <f>J5+L10</f>
        <v>4.4000000000000004</v>
      </c>
      <c r="M5" s="586"/>
      <c r="N5" s="586">
        <f>L5+N12</f>
        <v>5.1000000000000005</v>
      </c>
      <c r="O5" s="621"/>
      <c r="P5" s="852">
        <f>N5+P14</f>
        <v>8.1000000000000014</v>
      </c>
      <c r="Q5" s="612"/>
      <c r="R5" s="612">
        <f>P5+R16</f>
        <v>10.200000000000001</v>
      </c>
      <c r="S5" s="586"/>
      <c r="T5" s="586">
        <f>R5+T18</f>
        <v>11.500000000000002</v>
      </c>
      <c r="U5" s="586"/>
      <c r="V5" s="621">
        <f>T5+V20</f>
        <v>12.700000000000001</v>
      </c>
      <c r="W5" s="612"/>
      <c r="X5" s="586">
        <f>V5+X22</f>
        <v>13.700000000000001</v>
      </c>
      <c r="Y5" s="586"/>
      <c r="Z5" s="586">
        <f>X5+Z24</f>
        <v>14.500000000000002</v>
      </c>
      <c r="AA5" s="586"/>
      <c r="AB5" s="586">
        <f>Z5+AB26</f>
        <v>16.900000000000002</v>
      </c>
      <c r="AC5" s="586"/>
      <c r="AD5" s="612">
        <f>AB5+AD28</f>
        <v>17.600000000000001</v>
      </c>
      <c r="AE5" s="591"/>
      <c r="AF5" s="379">
        <v>2</v>
      </c>
    </row>
    <row r="6" spans="1:34" s="281" customFormat="1" ht="21.75" customHeight="1">
      <c r="A6" s="602" t="s">
        <v>195</v>
      </c>
      <c r="B6" s="140"/>
      <c r="C6" s="141">
        <f>MROUND(ROUNDDOWN(B7*0.8,-1),50)</f>
        <v>1050</v>
      </c>
      <c r="D6" s="142"/>
      <c r="E6" s="143">
        <f>C6-$S$1</f>
        <v>0</v>
      </c>
      <c r="F6" s="604" t="s">
        <v>195</v>
      </c>
      <c r="G6" s="605"/>
      <c r="H6" s="601">
        <v>0.9</v>
      </c>
      <c r="I6" s="601"/>
      <c r="J6" s="608">
        <f>H6+$J$8</f>
        <v>2.4</v>
      </c>
      <c r="K6" s="609"/>
      <c r="L6" s="608">
        <f>J6+$L$10</f>
        <v>3.3</v>
      </c>
      <c r="M6" s="609"/>
      <c r="N6" s="608">
        <f>L6+$N$12</f>
        <v>4</v>
      </c>
      <c r="O6" s="613"/>
      <c r="P6" s="615">
        <f>N6+$P$14</f>
        <v>7</v>
      </c>
      <c r="Q6" s="609"/>
      <c r="R6" s="828">
        <f>P6+$R$16</f>
        <v>9.1</v>
      </c>
      <c r="S6" s="825"/>
      <c r="T6" s="824">
        <f>R6+$T$18</f>
        <v>10.4</v>
      </c>
      <c r="U6" s="825"/>
      <c r="V6" s="824">
        <f>T6+$V$20</f>
        <v>11.6</v>
      </c>
      <c r="W6" s="825"/>
      <c r="X6" s="824">
        <f>V6+$X$22</f>
        <v>12.6</v>
      </c>
      <c r="Y6" s="825"/>
      <c r="Z6" s="824">
        <f>X6+$Z$24</f>
        <v>13.4</v>
      </c>
      <c r="AA6" s="825"/>
      <c r="AB6" s="824">
        <f>Z6+$AB$26</f>
        <v>15.8</v>
      </c>
      <c r="AC6" s="825"/>
      <c r="AD6" s="828">
        <f>AB6+$AD$28</f>
        <v>16.5</v>
      </c>
      <c r="AE6" s="829"/>
      <c r="AF6" s="815">
        <v>3</v>
      </c>
    </row>
    <row r="7" spans="1:34" s="281" customFormat="1" ht="21.75" customHeight="1">
      <c r="A7" s="603"/>
      <c r="B7" s="144">
        <v>1300</v>
      </c>
      <c r="C7" s="145"/>
      <c r="D7" s="167">
        <f>B7-$P$1</f>
        <v>0</v>
      </c>
      <c r="E7" s="147"/>
      <c r="F7" s="606"/>
      <c r="G7" s="607"/>
      <c r="H7" s="601"/>
      <c r="I7" s="601"/>
      <c r="J7" s="610"/>
      <c r="K7" s="611"/>
      <c r="L7" s="610"/>
      <c r="M7" s="611"/>
      <c r="N7" s="610"/>
      <c r="O7" s="614"/>
      <c r="P7" s="616"/>
      <c r="Q7" s="611"/>
      <c r="R7" s="838"/>
      <c r="S7" s="841"/>
      <c r="T7" s="840"/>
      <c r="U7" s="841"/>
      <c r="V7" s="840"/>
      <c r="W7" s="841"/>
      <c r="X7" s="840"/>
      <c r="Y7" s="841"/>
      <c r="Z7" s="840"/>
      <c r="AA7" s="841"/>
      <c r="AB7" s="840"/>
      <c r="AC7" s="841"/>
      <c r="AD7" s="838"/>
      <c r="AE7" s="839"/>
      <c r="AF7" s="815"/>
      <c r="AH7" s="370"/>
    </row>
    <row r="8" spans="1:34" s="281" customFormat="1" ht="21.75" customHeight="1">
      <c r="A8" s="602" t="s">
        <v>275</v>
      </c>
      <c r="B8" s="140"/>
      <c r="C8" s="141">
        <f>MROUND(ROUNDDOWN(B9*0.8,-1),50)</f>
        <v>1050</v>
      </c>
      <c r="D8" s="142"/>
      <c r="E8" s="143">
        <f t="shared" ref="E8" si="0">C8-$S$1</f>
        <v>0</v>
      </c>
      <c r="F8" s="184"/>
      <c r="G8" s="165">
        <f>MROUND(ROUNDDOWN(F9*0.8,-1),50)</f>
        <v>1100</v>
      </c>
      <c r="H8" s="604" t="s">
        <v>275</v>
      </c>
      <c r="I8" s="605"/>
      <c r="J8" s="601">
        <v>1.5</v>
      </c>
      <c r="K8" s="601"/>
      <c r="L8" s="608">
        <f>J8+$L$10</f>
        <v>2.4</v>
      </c>
      <c r="M8" s="609"/>
      <c r="N8" s="608">
        <f>L8+$N$12</f>
        <v>3.0999999999999996</v>
      </c>
      <c r="O8" s="613"/>
      <c r="P8" s="615">
        <f t="shared" ref="P8" si="1">N8+$P$14</f>
        <v>6.1</v>
      </c>
      <c r="Q8" s="609"/>
      <c r="R8" s="828">
        <f>P8+$R$16</f>
        <v>8.1999999999999993</v>
      </c>
      <c r="S8" s="825"/>
      <c r="T8" s="824">
        <f t="shared" ref="T8" si="2">R8+$T$18</f>
        <v>9.5</v>
      </c>
      <c r="U8" s="825"/>
      <c r="V8" s="824">
        <f t="shared" ref="V8" si="3">T8+$V$20</f>
        <v>10.7</v>
      </c>
      <c r="W8" s="825"/>
      <c r="X8" s="824">
        <f t="shared" ref="X8" si="4">V8+$X$22</f>
        <v>11.7</v>
      </c>
      <c r="Y8" s="825"/>
      <c r="Z8" s="824">
        <f>X8+$Z$24</f>
        <v>12.5</v>
      </c>
      <c r="AA8" s="825"/>
      <c r="AB8" s="824">
        <f>Z8+$AB$26</f>
        <v>14.9</v>
      </c>
      <c r="AC8" s="825"/>
      <c r="AD8" s="828">
        <f>AB8+$AD$28</f>
        <v>15.6</v>
      </c>
      <c r="AE8" s="829"/>
      <c r="AF8" s="815">
        <v>4</v>
      </c>
    </row>
    <row r="9" spans="1:34" s="281" customFormat="1" ht="21.75" customHeight="1">
      <c r="A9" s="603"/>
      <c r="B9" s="144">
        <v>1300</v>
      </c>
      <c r="C9" s="145"/>
      <c r="D9" s="167">
        <f t="shared" ref="D9" si="5">B9-$P$1</f>
        <v>0</v>
      </c>
      <c r="E9" s="147"/>
      <c r="F9" s="210">
        <f>IF((H6)&lt;=$Z$1,$P$1,$P$1+MROUND(ROUNDDOWN((H6-$Z$1)*$I$1,-1),50))</f>
        <v>1400</v>
      </c>
      <c r="G9" s="211"/>
      <c r="H9" s="606"/>
      <c r="I9" s="607"/>
      <c r="J9" s="601"/>
      <c r="K9" s="601"/>
      <c r="L9" s="610"/>
      <c r="M9" s="611"/>
      <c r="N9" s="610"/>
      <c r="O9" s="614"/>
      <c r="P9" s="616"/>
      <c r="Q9" s="611"/>
      <c r="R9" s="838"/>
      <c r="S9" s="841"/>
      <c r="T9" s="840"/>
      <c r="U9" s="841"/>
      <c r="V9" s="840"/>
      <c r="W9" s="841"/>
      <c r="X9" s="840"/>
      <c r="Y9" s="841"/>
      <c r="Z9" s="840"/>
      <c r="AA9" s="841"/>
      <c r="AB9" s="840"/>
      <c r="AC9" s="841"/>
      <c r="AD9" s="838"/>
      <c r="AE9" s="839"/>
      <c r="AF9" s="815"/>
    </row>
    <row r="10" spans="1:34" s="281" customFormat="1" ht="21.75" customHeight="1">
      <c r="A10" s="602" t="s">
        <v>229</v>
      </c>
      <c r="B10" s="140"/>
      <c r="C10" s="141">
        <f>MROUND(ROUNDDOWN(B11*0.8,-1),50)</f>
        <v>1050</v>
      </c>
      <c r="D10" s="142"/>
      <c r="E10" s="143">
        <f t="shared" ref="E10" si="6">C10-$S$1</f>
        <v>0</v>
      </c>
      <c r="F10" s="184"/>
      <c r="G10" s="165">
        <f>MROUND(ROUNDDOWN(F11*0.8,-1),50)</f>
        <v>1250</v>
      </c>
      <c r="H10" s="184"/>
      <c r="I10" s="165">
        <f>MROUND(ROUNDDOWN(H11*0.8,-1),50)</f>
        <v>1150</v>
      </c>
      <c r="J10" s="604" t="s">
        <v>229</v>
      </c>
      <c r="K10" s="605"/>
      <c r="L10" s="816">
        <v>0.9</v>
      </c>
      <c r="M10" s="816"/>
      <c r="N10" s="608">
        <f>L10+$N$12</f>
        <v>1.6</v>
      </c>
      <c r="O10" s="613"/>
      <c r="P10" s="615">
        <f t="shared" ref="P10" si="7">N10+$P$14</f>
        <v>4.5999999999999996</v>
      </c>
      <c r="Q10" s="609"/>
      <c r="R10" s="613">
        <f t="shared" ref="R10" si="8">P10+$R$16</f>
        <v>6.6999999999999993</v>
      </c>
      <c r="S10" s="609"/>
      <c r="T10" s="608">
        <f t="shared" ref="T10" si="9">R10+$T$18</f>
        <v>7.9999999999999991</v>
      </c>
      <c r="U10" s="609"/>
      <c r="V10" s="824">
        <f t="shared" ref="V10" si="10">T10+$V$20</f>
        <v>9.1999999999999993</v>
      </c>
      <c r="W10" s="825"/>
      <c r="X10" s="824">
        <f t="shared" ref="X10" si="11">V10+$X$22</f>
        <v>10.199999999999999</v>
      </c>
      <c r="Y10" s="825"/>
      <c r="Z10" s="824">
        <f t="shared" ref="Z10" si="12">X10+$Z$24</f>
        <v>11</v>
      </c>
      <c r="AA10" s="825"/>
      <c r="AB10" s="824">
        <f>Z10+$AB$26</f>
        <v>13.4</v>
      </c>
      <c r="AC10" s="825"/>
      <c r="AD10" s="828">
        <f>AB10+$AD$28</f>
        <v>14.1</v>
      </c>
      <c r="AE10" s="829"/>
      <c r="AF10" s="815">
        <v>5</v>
      </c>
    </row>
    <row r="11" spans="1:34" s="281" customFormat="1" ht="21.75" customHeight="1">
      <c r="A11" s="603"/>
      <c r="B11" s="144">
        <v>1300</v>
      </c>
      <c r="C11" s="145"/>
      <c r="D11" s="167">
        <f t="shared" ref="D11" si="13">B11-$P$1</f>
        <v>0</v>
      </c>
      <c r="E11" s="147"/>
      <c r="F11" s="210">
        <f>IF((J6)&lt;=$Z$1,$P$1,$P$1+MROUND(ROUNDDOWN((J6-$Z$1)*$I$1,-1),50))</f>
        <v>1550</v>
      </c>
      <c r="G11" s="211"/>
      <c r="H11" s="210">
        <f>IF((J8)&lt;=$Z$1,$P$1,$P$1+MROUND(ROUNDDOWN((J8-$Z$1)*$I$1,-1),50))</f>
        <v>1450</v>
      </c>
      <c r="I11" s="211"/>
      <c r="J11" s="606"/>
      <c r="K11" s="607"/>
      <c r="L11" s="816"/>
      <c r="M11" s="816"/>
      <c r="N11" s="610"/>
      <c r="O11" s="614"/>
      <c r="P11" s="616"/>
      <c r="Q11" s="611"/>
      <c r="R11" s="614"/>
      <c r="S11" s="611"/>
      <c r="T11" s="610"/>
      <c r="U11" s="611"/>
      <c r="V11" s="840"/>
      <c r="W11" s="841"/>
      <c r="X11" s="840"/>
      <c r="Y11" s="841"/>
      <c r="Z11" s="840"/>
      <c r="AA11" s="841"/>
      <c r="AB11" s="840"/>
      <c r="AC11" s="841"/>
      <c r="AD11" s="838"/>
      <c r="AE11" s="839"/>
      <c r="AF11" s="815"/>
    </row>
    <row r="12" spans="1:34" s="281" customFormat="1" ht="21.75" customHeight="1">
      <c r="A12" s="623" t="s">
        <v>276</v>
      </c>
      <c r="B12" s="140"/>
      <c r="C12" s="141">
        <f>MROUND(ROUNDDOWN(B13*0.8,-1),50)</f>
        <v>1050</v>
      </c>
      <c r="D12" s="142"/>
      <c r="E12" s="143">
        <f t="shared" ref="E12" si="14">C12-$S$1</f>
        <v>0</v>
      </c>
      <c r="F12" s="184"/>
      <c r="G12" s="165">
        <f>MROUND(ROUNDDOWN(F13*0.8,-1),50)</f>
        <v>1350</v>
      </c>
      <c r="H12" s="184"/>
      <c r="I12" s="165">
        <f>MROUND(ROUNDDOWN(H13*0.8,-1),50)</f>
        <v>1250</v>
      </c>
      <c r="J12" s="184"/>
      <c r="K12" s="165">
        <f>MROUND(ROUNDDOWN(J13*0.8,-1),50)</f>
        <v>1050</v>
      </c>
      <c r="L12" s="842" t="s">
        <v>276</v>
      </c>
      <c r="M12" s="843"/>
      <c r="N12" s="816">
        <v>0.7</v>
      </c>
      <c r="O12" s="717"/>
      <c r="P12" s="615">
        <f t="shared" ref="P12" si="15">N12+$P$14</f>
        <v>3.7</v>
      </c>
      <c r="Q12" s="609"/>
      <c r="R12" s="613">
        <f t="shared" ref="R12" si="16">P12+$R$16</f>
        <v>5.8000000000000007</v>
      </c>
      <c r="S12" s="609"/>
      <c r="T12" s="608">
        <f t="shared" ref="T12" si="17">R12+$T$18</f>
        <v>7.1000000000000005</v>
      </c>
      <c r="U12" s="609"/>
      <c r="V12" s="608">
        <f t="shared" ref="V12" si="18">T12+$V$20</f>
        <v>8.3000000000000007</v>
      </c>
      <c r="W12" s="609"/>
      <c r="X12" s="824">
        <f t="shared" ref="X12" si="19">V12+$X$22</f>
        <v>9.3000000000000007</v>
      </c>
      <c r="Y12" s="825"/>
      <c r="Z12" s="824">
        <f t="shared" ref="Z12" si="20">X12+$Z$24</f>
        <v>10.100000000000001</v>
      </c>
      <c r="AA12" s="825"/>
      <c r="AB12" s="824">
        <f>Z12+$AB$26</f>
        <v>12.500000000000002</v>
      </c>
      <c r="AC12" s="825"/>
      <c r="AD12" s="828">
        <f t="shared" ref="AD12" si="21">AB12+$AD$28</f>
        <v>13.200000000000001</v>
      </c>
      <c r="AE12" s="829"/>
      <c r="AF12" s="815">
        <v>6</v>
      </c>
    </row>
    <row r="13" spans="1:34" s="281" customFormat="1" ht="21.75" customHeight="1">
      <c r="A13" s="603"/>
      <c r="B13" s="144">
        <v>1300</v>
      </c>
      <c r="C13" s="145"/>
      <c r="D13" s="167">
        <f t="shared" ref="D13" si="22">B13-$P$1</f>
        <v>0</v>
      </c>
      <c r="E13" s="147"/>
      <c r="F13" s="210">
        <f>IF((L6)&lt;=$Z$1,$P$1,$P$1+MROUND(ROUNDDOWN((L6-$Z$1)*$I$1,-1),50))</f>
        <v>1700</v>
      </c>
      <c r="G13" s="211"/>
      <c r="H13" s="210">
        <f>IF((L8)&lt;=$Z$1,$P$1,$P$1+MROUND(ROUNDDOWN((L8-$Z$1)*$I$1,-1),50))</f>
        <v>1550</v>
      </c>
      <c r="I13" s="211"/>
      <c r="J13" s="210">
        <f>IF((L10)&lt;=$X$1,$P$1,$P$1+MROUND(ROUNDDOWN((L10-$X$1)*$I$1,-1),50))</f>
        <v>1300</v>
      </c>
      <c r="K13" s="211"/>
      <c r="L13" s="844"/>
      <c r="M13" s="845"/>
      <c r="N13" s="816"/>
      <c r="O13" s="717"/>
      <c r="P13" s="616"/>
      <c r="Q13" s="611"/>
      <c r="R13" s="614"/>
      <c r="S13" s="611"/>
      <c r="T13" s="610"/>
      <c r="U13" s="611"/>
      <c r="V13" s="610"/>
      <c r="W13" s="611"/>
      <c r="X13" s="840"/>
      <c r="Y13" s="841"/>
      <c r="Z13" s="840"/>
      <c r="AA13" s="841"/>
      <c r="AB13" s="840"/>
      <c r="AC13" s="841"/>
      <c r="AD13" s="838"/>
      <c r="AE13" s="839"/>
      <c r="AF13" s="815"/>
    </row>
    <row r="14" spans="1:34" s="281" customFormat="1" ht="21.75" customHeight="1">
      <c r="A14" s="623" t="s">
        <v>282</v>
      </c>
      <c r="B14" s="140"/>
      <c r="C14" s="141">
        <f>MROUND(ROUNDDOWN(B15*0.8,-1),50)</f>
        <v>1050</v>
      </c>
      <c r="D14" s="142"/>
      <c r="E14" s="143">
        <f t="shared" ref="E14" si="23">C14-$S$1</f>
        <v>0</v>
      </c>
      <c r="F14" s="184"/>
      <c r="G14" s="165">
        <f>MROUND(ROUNDDOWN(F15*0.8,-1),50)</f>
        <v>1050</v>
      </c>
      <c r="H14" s="184"/>
      <c r="I14" s="165">
        <f>MROUND(ROUNDDOWN(H15*0.8,-1),50)</f>
        <v>1050</v>
      </c>
      <c r="J14" s="184"/>
      <c r="K14" s="165">
        <f>MROUND(ROUNDDOWN(J15*0.8,-1),50)</f>
        <v>1050</v>
      </c>
      <c r="L14" s="184"/>
      <c r="M14" s="165">
        <f>MROUND(ROUNDDOWN(L15*0.8,-1),50)</f>
        <v>1050</v>
      </c>
      <c r="N14" s="624" t="s">
        <v>288</v>
      </c>
      <c r="O14" s="639"/>
      <c r="P14" s="832">
        <v>3</v>
      </c>
      <c r="Q14" s="833"/>
      <c r="R14" s="613">
        <f t="shared" ref="R14" si="24">P14+$R$16</f>
        <v>5.0999999999999996</v>
      </c>
      <c r="S14" s="609"/>
      <c r="T14" s="608">
        <f t="shared" ref="T14" si="25">R14+$T$18</f>
        <v>6.3999999999999995</v>
      </c>
      <c r="U14" s="609"/>
      <c r="V14" s="608">
        <f t="shared" ref="V14" si="26">T14+$V$20</f>
        <v>7.6</v>
      </c>
      <c r="W14" s="609"/>
      <c r="X14" s="608">
        <f t="shared" ref="X14" si="27">V14+$X$22</f>
        <v>8.6</v>
      </c>
      <c r="Y14" s="609"/>
      <c r="Z14" s="824">
        <f t="shared" ref="Z14" si="28">X14+$Z$24</f>
        <v>9.4</v>
      </c>
      <c r="AA14" s="825"/>
      <c r="AB14" s="824">
        <f>Z14+$AB$26</f>
        <v>11.8</v>
      </c>
      <c r="AC14" s="825"/>
      <c r="AD14" s="828">
        <f t="shared" ref="AD14" si="29">AB14+$AD$28</f>
        <v>12.5</v>
      </c>
      <c r="AE14" s="829"/>
      <c r="AF14" s="815">
        <v>7</v>
      </c>
    </row>
    <row r="15" spans="1:34" s="281" customFormat="1" ht="21.75" customHeight="1" thickBot="1">
      <c r="A15" s="648"/>
      <c r="B15" s="152">
        <v>1300</v>
      </c>
      <c r="C15" s="153"/>
      <c r="D15" s="168">
        <f t="shared" ref="D15" si="30">B15-$P$1</f>
        <v>0</v>
      </c>
      <c r="E15" s="155"/>
      <c r="F15" s="212">
        <f>IF((N6)&lt;=$X$1,$P$1,$P$1+MROUND(ROUNDDOWN((N6-$X$1)*$I$1,-1),50))</f>
        <v>1300</v>
      </c>
      <c r="G15" s="213"/>
      <c r="H15" s="212">
        <f>IF((N8)&lt;=$X$1,$P$1,$P$1+MROUND(ROUNDDOWN((N8-$X$1)*$I$1,-1),50))</f>
        <v>1300</v>
      </c>
      <c r="I15" s="213"/>
      <c r="J15" s="212">
        <f>IF((N10)&lt;=$X$1,$P$1,$P$1+MROUND(ROUNDDOWN((N10-$X$1)*$I$1,-1),50))</f>
        <v>1300</v>
      </c>
      <c r="K15" s="213"/>
      <c r="L15" s="212">
        <f>IF((N12)&lt;=$X$1,$P$1,$P$1+MROUND(ROUNDDOWN((N12-$X$1)*$I$1,-1),50))</f>
        <v>1300</v>
      </c>
      <c r="M15" s="213"/>
      <c r="N15" s="650"/>
      <c r="O15" s="820"/>
      <c r="P15" s="834"/>
      <c r="Q15" s="835"/>
      <c r="R15" s="859"/>
      <c r="S15" s="823"/>
      <c r="T15" s="822"/>
      <c r="U15" s="823"/>
      <c r="V15" s="822"/>
      <c r="W15" s="823"/>
      <c r="X15" s="822"/>
      <c r="Y15" s="823"/>
      <c r="Z15" s="826"/>
      <c r="AA15" s="827"/>
      <c r="AB15" s="826"/>
      <c r="AC15" s="827"/>
      <c r="AD15" s="830"/>
      <c r="AE15" s="831"/>
      <c r="AF15" s="815"/>
    </row>
    <row r="16" spans="1:34" s="281" customFormat="1" ht="21.75" customHeight="1">
      <c r="A16" s="669" t="s">
        <v>289</v>
      </c>
      <c r="B16" s="362"/>
      <c r="C16" s="161">
        <f>MROUND(ROUNDDOWN(B17*0.8,-1),50)</f>
        <v>1050</v>
      </c>
      <c r="D16" s="162"/>
      <c r="E16" s="163">
        <f t="shared" ref="E16" si="31">C16-$S$1</f>
        <v>0</v>
      </c>
      <c r="F16" s="203"/>
      <c r="G16" s="227">
        <f>MROUND(ROUNDDOWN(F17*0.8,-1),50)</f>
        <v>1050</v>
      </c>
      <c r="H16" s="203"/>
      <c r="I16" s="227">
        <f>MROUND(ROUNDDOWN(H17*0.8,-1),50)</f>
        <v>1050</v>
      </c>
      <c r="J16" s="203"/>
      <c r="K16" s="227">
        <f>MROUND(ROUNDDOWN(J17*0.8,-1),50)</f>
        <v>1050</v>
      </c>
      <c r="L16" s="203"/>
      <c r="M16" s="227">
        <f>MROUND(ROUNDDOWN(L17*0.8,-1),50)</f>
        <v>1050</v>
      </c>
      <c r="N16" s="203"/>
      <c r="O16" s="387">
        <f>MROUND(ROUNDDOWN(N17*0.8,-1),50)</f>
        <v>1050</v>
      </c>
      <c r="P16" s="858" t="s">
        <v>289</v>
      </c>
      <c r="Q16" s="819"/>
      <c r="R16" s="821">
        <v>2.1</v>
      </c>
      <c r="S16" s="818"/>
      <c r="T16" s="675">
        <f t="shared" ref="T16" si="32">R16+$T$18</f>
        <v>3.4000000000000004</v>
      </c>
      <c r="U16" s="674"/>
      <c r="V16" s="675">
        <f t="shared" ref="V16" si="33">T16+$V$20</f>
        <v>4.6000000000000005</v>
      </c>
      <c r="W16" s="674"/>
      <c r="X16" s="675">
        <f t="shared" ref="X16" si="34">V16+$X$22</f>
        <v>5.6000000000000005</v>
      </c>
      <c r="Y16" s="674"/>
      <c r="Z16" s="846">
        <f>X16+$Z$24</f>
        <v>6.4</v>
      </c>
      <c r="AA16" s="847"/>
      <c r="AB16" s="846">
        <f>Z16+$AB$26</f>
        <v>8.8000000000000007</v>
      </c>
      <c r="AC16" s="847"/>
      <c r="AD16" s="836">
        <f t="shared" ref="AD16" si="35">AB16+$AD$28</f>
        <v>9.5</v>
      </c>
      <c r="AE16" s="837"/>
      <c r="AF16" s="380"/>
    </row>
    <row r="17" spans="1:32" s="281" customFormat="1" ht="21.75" customHeight="1">
      <c r="A17" s="603"/>
      <c r="B17" s="144">
        <v>1300</v>
      </c>
      <c r="C17" s="145"/>
      <c r="D17" s="167">
        <f t="shared" ref="D17" si="36">B17-$P$1</f>
        <v>0</v>
      </c>
      <c r="E17" s="147"/>
      <c r="F17" s="367">
        <f>IF((N8)&lt;=$X$1,$P$1,$P$1+MROUND(ROUNDDOWN((N8-$X$1)*$I$1,-1),50))</f>
        <v>1300</v>
      </c>
      <c r="G17" s="211"/>
      <c r="H17" s="367">
        <f>IF((N10)&lt;=$X$1,$P$1,$P$1+MROUND(ROUNDDOWN((N10-$X$1)*$I$1,-1),50))</f>
        <v>1300</v>
      </c>
      <c r="I17" s="211"/>
      <c r="J17" s="367">
        <f>IF((N12)&lt;=$X$1,$P$1,$P$1+MROUND(ROUNDDOWN((N12-$X$1)*$I$1,-1),50))</f>
        <v>1300</v>
      </c>
      <c r="K17" s="211"/>
      <c r="L17" s="367">
        <f>IF((N12)&lt;=$X$1,$P$1,$P$1+MROUND(ROUNDDOWN((N12-$X$1)*$I$1,-1),50))</f>
        <v>1300</v>
      </c>
      <c r="M17" s="211"/>
      <c r="N17" s="367">
        <f>IF((P14)&lt;=$X$1,$P$1,$P$1+MROUND(ROUNDDOWN((P14-$X$1)*$I$1,-1),50))</f>
        <v>1300</v>
      </c>
      <c r="O17" s="344"/>
      <c r="P17" s="656"/>
      <c r="Q17" s="607"/>
      <c r="R17" s="817"/>
      <c r="S17" s="816"/>
      <c r="T17" s="610"/>
      <c r="U17" s="611"/>
      <c r="V17" s="610"/>
      <c r="W17" s="611"/>
      <c r="X17" s="610"/>
      <c r="Y17" s="611"/>
      <c r="Z17" s="840"/>
      <c r="AA17" s="841"/>
      <c r="AB17" s="840"/>
      <c r="AC17" s="841"/>
      <c r="AD17" s="838"/>
      <c r="AE17" s="839"/>
      <c r="AF17" s="380"/>
    </row>
    <row r="18" spans="1:32" s="281" customFormat="1" ht="21.75" customHeight="1">
      <c r="A18" s="647" t="s">
        <v>238</v>
      </c>
      <c r="B18" s="362"/>
      <c r="C18" s="161">
        <f>MROUND(ROUNDDOWN(B19*0.8,-1),50)</f>
        <v>2000</v>
      </c>
      <c r="D18" s="162"/>
      <c r="E18" s="163">
        <f t="shared" ref="E18" si="37">C18-$S$1</f>
        <v>950</v>
      </c>
      <c r="F18" s="371"/>
      <c r="G18" s="372">
        <f>MROUND(ROUNDDOWN(F19*0.8,-1),50)</f>
        <v>1100</v>
      </c>
      <c r="H18" s="203"/>
      <c r="I18" s="372">
        <f>MROUND(ROUNDDOWN(H19*0.8,-1),50)</f>
        <v>1050</v>
      </c>
      <c r="J18" s="203"/>
      <c r="K18" s="227">
        <f>MROUND(ROUNDDOWN(J19*0.8,-1),50)</f>
        <v>1050</v>
      </c>
      <c r="L18" s="203"/>
      <c r="M18" s="227">
        <f>MROUND(ROUNDDOWN(L19*0.8,-1),50)</f>
        <v>1050</v>
      </c>
      <c r="N18" s="203"/>
      <c r="O18" s="387">
        <f>MROUND(ROUNDDOWN(N19*0.8,-1),50)</f>
        <v>1050</v>
      </c>
      <c r="P18" s="294"/>
      <c r="Q18" s="227">
        <f>MROUND(ROUNDDOWN(P19*0.8,-1),50)</f>
        <v>1050</v>
      </c>
      <c r="R18" s="641" t="s">
        <v>238</v>
      </c>
      <c r="S18" s="819"/>
      <c r="T18" s="818">
        <v>1.3</v>
      </c>
      <c r="U18" s="818"/>
      <c r="V18" s="675">
        <f t="shared" ref="V18" si="38">T18+$V$20</f>
        <v>2.5</v>
      </c>
      <c r="W18" s="674"/>
      <c r="X18" s="675">
        <f t="shared" ref="X18" si="39">V18+$X$22</f>
        <v>3.5</v>
      </c>
      <c r="Y18" s="674"/>
      <c r="Z18" s="675">
        <f t="shared" ref="Z18" si="40">X18+$Z$24</f>
        <v>4.3</v>
      </c>
      <c r="AA18" s="674"/>
      <c r="AB18" s="675">
        <f t="shared" ref="AB18" si="41">Z18+$AB$26</f>
        <v>6.6999999999999993</v>
      </c>
      <c r="AC18" s="674"/>
      <c r="AD18" s="673">
        <f t="shared" ref="AD18" si="42">AB18+$AD$28</f>
        <v>7.3999999999999995</v>
      </c>
      <c r="AE18" s="676"/>
      <c r="AF18" s="815">
        <v>8</v>
      </c>
    </row>
    <row r="19" spans="1:32" s="281" customFormat="1" ht="21.75" customHeight="1">
      <c r="A19" s="603"/>
      <c r="B19" s="144">
        <f>$P$1+MROUND(ROUNDDOWN(R5*$I$1,-1),50)</f>
        <v>2500</v>
      </c>
      <c r="C19" s="145"/>
      <c r="D19" s="167">
        <f>B19-$P$1</f>
        <v>1200</v>
      </c>
      <c r="E19" s="147"/>
      <c r="F19" s="117">
        <f>IF((R6)&lt;=$X$1,$P$1,$P$1+MROUND(ROUNDDOWN((R6-$X$1)*$I$1,-1),50))</f>
        <v>1400</v>
      </c>
      <c r="G19" s="118"/>
      <c r="H19" s="117">
        <f>IF((R8)&lt;=$X$1,$P$1,$P$1+MROUND(ROUNDDOWN((R8-$X$1)*$I$1,-1),50))</f>
        <v>1300</v>
      </c>
      <c r="I19" s="211"/>
      <c r="J19" s="210">
        <f>IF((R10)&lt;=$X$1,$P$1,$P$1+MROUND(ROUNDDOWN((R10-$X$1)*$I$1,-1),50))</f>
        <v>1300</v>
      </c>
      <c r="K19" s="211"/>
      <c r="L19" s="210">
        <f>IF((R12)&lt;=$X$1,$P$1,$P$1+MROUND(ROUNDDOWN((R12-$X$1)*$I$1,-1),50))</f>
        <v>1300</v>
      </c>
      <c r="M19" s="211"/>
      <c r="N19" s="210">
        <f>IF((R16)&lt;=$X$1,$P$1,$P$1+MROUND(ROUNDDOWN((R16-$X$1)*$I$1,-1),50))</f>
        <v>1300</v>
      </c>
      <c r="O19" s="344"/>
      <c r="P19" s="349">
        <f>IF((T16)&lt;=$X$1,$P$1,$P$1+MROUND(ROUNDDOWN((T16-$X$1)*$I$1,-1),50))</f>
        <v>1300</v>
      </c>
      <c r="Q19" s="211"/>
      <c r="R19" s="715"/>
      <c r="S19" s="607"/>
      <c r="T19" s="816"/>
      <c r="U19" s="816"/>
      <c r="V19" s="610"/>
      <c r="W19" s="611"/>
      <c r="X19" s="610"/>
      <c r="Y19" s="611"/>
      <c r="Z19" s="610"/>
      <c r="AA19" s="611"/>
      <c r="AB19" s="610"/>
      <c r="AC19" s="611"/>
      <c r="AD19" s="614"/>
      <c r="AE19" s="618"/>
      <c r="AF19" s="815"/>
    </row>
    <row r="20" spans="1:32" s="281" customFormat="1" ht="21.75" customHeight="1">
      <c r="A20" s="602" t="s">
        <v>277</v>
      </c>
      <c r="B20" s="140"/>
      <c r="C20" s="141">
        <f>MROUND(ROUNDDOWN(B21*0.8,-1),50)</f>
        <v>2100</v>
      </c>
      <c r="D20" s="142"/>
      <c r="E20" s="143">
        <f t="shared" ref="E20" si="43">C20-$S$1</f>
        <v>1050</v>
      </c>
      <c r="F20" s="116"/>
      <c r="G20" s="115">
        <f>MROUND(ROUNDDOWN(F21*0.8,-1),50)</f>
        <v>1250</v>
      </c>
      <c r="H20" s="116"/>
      <c r="I20" s="115">
        <f>MROUND(ROUNDDOWN(H21*0.8,-1),50)</f>
        <v>1150</v>
      </c>
      <c r="J20" s="184"/>
      <c r="K20" s="165">
        <f>MROUND(ROUNDDOWN(J21*0.8,-1),50)</f>
        <v>1050</v>
      </c>
      <c r="L20" s="184"/>
      <c r="M20" s="165">
        <f>MROUND(ROUNDDOWN(L21*0.8,-1),50)</f>
        <v>1050</v>
      </c>
      <c r="N20" s="184"/>
      <c r="O20" s="345">
        <f>MROUND(ROUNDDOWN(N21*0.8,-1),50)</f>
        <v>1050</v>
      </c>
      <c r="P20" s="300"/>
      <c r="Q20" s="165">
        <f>MROUND(ROUNDDOWN(P21*0.8,-1),50)</f>
        <v>1100</v>
      </c>
      <c r="R20" s="375"/>
      <c r="S20" s="165">
        <f>MROUND(ROUNDDOWN(R21*0.8,-1),50)</f>
        <v>1050</v>
      </c>
      <c r="T20" s="604" t="s">
        <v>277</v>
      </c>
      <c r="U20" s="605"/>
      <c r="V20" s="854">
        <v>1.2</v>
      </c>
      <c r="W20" s="855"/>
      <c r="X20" s="608">
        <f t="shared" ref="X20" si="44">V20+$X$22</f>
        <v>2.2000000000000002</v>
      </c>
      <c r="Y20" s="609"/>
      <c r="Z20" s="608">
        <f t="shared" ref="Z20" si="45">X20+$Z$24</f>
        <v>3</v>
      </c>
      <c r="AA20" s="609"/>
      <c r="AB20" s="608">
        <f t="shared" ref="AB20" si="46">Z20+$AB$26</f>
        <v>5.4</v>
      </c>
      <c r="AC20" s="609"/>
      <c r="AD20" s="613">
        <f t="shared" ref="AD20" si="47">AB20+$AD$28</f>
        <v>6.1000000000000005</v>
      </c>
      <c r="AE20" s="617"/>
      <c r="AF20" s="815">
        <v>9</v>
      </c>
    </row>
    <row r="21" spans="1:32" s="281" customFormat="1" ht="21.75" customHeight="1">
      <c r="A21" s="603"/>
      <c r="B21" s="144">
        <f>$P$1+MROUND(ROUNDDOWN(T5*$I$1,-1),50)</f>
        <v>2650</v>
      </c>
      <c r="C21" s="145"/>
      <c r="D21" s="167">
        <f t="shared" ref="D21" si="48">B21-$P$1</f>
        <v>1350</v>
      </c>
      <c r="E21" s="147"/>
      <c r="F21" s="117">
        <f>IF((T6)&lt;=$X$1,$P$1,$P$1+MROUND(ROUNDDOWN((T6-$X$1)*$I$1,-1),50))</f>
        <v>1550</v>
      </c>
      <c r="G21" s="118"/>
      <c r="H21" s="117">
        <f>IF((T8)&lt;=$X$1,$P$1,$P$1+MROUND(ROUNDDOWN((T8-$X$1)*$I$1,-1),50))</f>
        <v>1450</v>
      </c>
      <c r="I21" s="118"/>
      <c r="J21" s="210">
        <f>IF((T10)&lt;=$X$1,$P$1,$P$1+MROUND(ROUNDDOWN((T10-$X$1)*$I$1,-1),50))</f>
        <v>1300</v>
      </c>
      <c r="K21" s="211"/>
      <c r="L21" s="210">
        <f>IF((T12)&lt;=$X$1,$P$1,$P$1+MROUND(ROUNDDOWN((T12-$X$1)*$I$1,-1),50))</f>
        <v>1300</v>
      </c>
      <c r="M21" s="211"/>
      <c r="N21" s="210">
        <f>IF((T14)&lt;=$X$1,$P$1,$P$1+MROUND(ROUNDDOWN((T14-$X$1)*$I$1,-1),50))</f>
        <v>1300</v>
      </c>
      <c r="O21" s="344"/>
      <c r="P21" s="349">
        <f>IF((X14)&lt;=$X$1,$P$1,$P$1+MROUND(ROUNDDOWN((X14-$X$1)*$I$1,-1),50))</f>
        <v>1350</v>
      </c>
      <c r="Q21" s="211"/>
      <c r="R21" s="369">
        <f>IF((T18)&lt;=$X$1,$P$1,$P$1+MROUND(ROUNDDOWN((T18-$X$1)*$I$1,-1),50))</f>
        <v>1300</v>
      </c>
      <c r="S21" s="211"/>
      <c r="T21" s="606"/>
      <c r="U21" s="607"/>
      <c r="V21" s="856"/>
      <c r="W21" s="821"/>
      <c r="X21" s="610"/>
      <c r="Y21" s="611"/>
      <c r="Z21" s="610"/>
      <c r="AA21" s="611"/>
      <c r="AB21" s="610"/>
      <c r="AC21" s="611"/>
      <c r="AD21" s="614"/>
      <c r="AE21" s="618"/>
      <c r="AF21" s="815"/>
    </row>
    <row r="22" spans="1:32" s="281" customFormat="1" ht="21.75" customHeight="1">
      <c r="A22" s="736" t="s">
        <v>292</v>
      </c>
      <c r="B22" s="140"/>
      <c r="C22" s="141">
        <f>MROUND(ROUNDDOWN(B23*0.8,-1),50)</f>
        <v>2200</v>
      </c>
      <c r="D22" s="142"/>
      <c r="E22" s="143">
        <f t="shared" ref="E22" si="49">C22-$S$1</f>
        <v>1150</v>
      </c>
      <c r="F22" s="116"/>
      <c r="G22" s="115">
        <f>MROUND(ROUNDDOWN(F23*0.8,-1),50)</f>
        <v>1150</v>
      </c>
      <c r="H22" s="116"/>
      <c r="I22" s="115">
        <f>MROUND(ROUNDDOWN(H23*0.8,-1),50)</f>
        <v>1300</v>
      </c>
      <c r="J22" s="184"/>
      <c r="K22" s="115">
        <f>MROUND(ROUNDDOWN(J23*0.8,-1),50)</f>
        <v>1150</v>
      </c>
      <c r="L22" s="184"/>
      <c r="M22" s="165">
        <f>MROUND(ROUNDDOWN(L23*0.8,-1),50)</f>
        <v>1050</v>
      </c>
      <c r="N22" s="184"/>
      <c r="O22" s="345">
        <f>MROUND(ROUNDDOWN(N23*0.8,-1),50)</f>
        <v>1050</v>
      </c>
      <c r="P22" s="300"/>
      <c r="Q22" s="165">
        <f>MROUND(ROUNDDOWN(P23*0.8,-1),50)</f>
        <v>1050</v>
      </c>
      <c r="R22" s="375"/>
      <c r="S22" s="165">
        <f>MROUND(ROUNDDOWN(R23*0.8,-1),50)</f>
        <v>1050</v>
      </c>
      <c r="T22" s="300"/>
      <c r="U22" s="165">
        <f>MROUND(ROUNDDOWN(T23*0.8,-1),50)</f>
        <v>1050</v>
      </c>
      <c r="V22" s="604" t="s">
        <v>290</v>
      </c>
      <c r="W22" s="605"/>
      <c r="X22" s="857">
        <v>1</v>
      </c>
      <c r="Y22" s="833"/>
      <c r="Z22" s="608"/>
      <c r="AA22" s="609"/>
      <c r="AB22" s="608">
        <f t="shared" ref="AB22" si="50">Z22+$AB$26</f>
        <v>2.4</v>
      </c>
      <c r="AC22" s="609"/>
      <c r="AD22" s="613">
        <f t="shared" ref="AD22" si="51">AB22+$AD$28</f>
        <v>3.0999999999999996</v>
      </c>
      <c r="AE22" s="617"/>
      <c r="AF22" s="380"/>
    </row>
    <row r="23" spans="1:32" s="281" customFormat="1" ht="21.75" customHeight="1">
      <c r="A23" s="603"/>
      <c r="B23" s="144">
        <f>$P$1+MROUND(ROUNDDOWN(V5*$I$1,-1),50)</f>
        <v>2750</v>
      </c>
      <c r="C23" s="145"/>
      <c r="D23" s="167">
        <f t="shared" ref="D23" si="52">B23-$P$1</f>
        <v>1450</v>
      </c>
      <c r="E23" s="147"/>
      <c r="F23" s="117">
        <f>IF((V6)&lt;=$X$1,$P$1,$P$1+MROUND(ROUNDDOWN((T8-$X$1)*$I$1,-1),50))</f>
        <v>1450</v>
      </c>
      <c r="G23" s="118"/>
      <c r="H23" s="117">
        <f>IF((V8)&lt;=$X$1,$P$1,$P$1+MROUND(ROUNDDOWN((V8-$X$1)*$I$1,-1),50))</f>
        <v>1600</v>
      </c>
      <c r="I23" s="118"/>
      <c r="J23" s="117">
        <f>IF((V10)&lt;=$X$1,$P$1,$P$1+MROUND(ROUNDDOWN((V10-$X$1)*$I$1,-1),50))</f>
        <v>1450</v>
      </c>
      <c r="K23" s="211"/>
      <c r="L23" s="210">
        <f>IF((T14)&lt;=$X$1,$P$1,$P$1+MROUND(ROUNDDOWN((T14-$X$1)*$I$1,-1),50))</f>
        <v>1300</v>
      </c>
      <c r="M23" s="211"/>
      <c r="N23" s="210">
        <f>IF((T16)&lt;=$X$1,$P$1,$P$1+MROUND(ROUNDDOWN((T16-$X$1)*$I$1,-1),50))</f>
        <v>1300</v>
      </c>
      <c r="O23" s="344"/>
      <c r="P23" s="349">
        <f>IF((X16)&lt;=$X$1,$P$1,$P$1+MROUND(ROUNDDOWN((X16-$X$1)*$I$1,-1),50))</f>
        <v>1300</v>
      </c>
      <c r="Q23" s="211"/>
      <c r="R23" s="210">
        <f>IF((X16)&lt;=$X$1,$P$1,$P$1+MROUND(ROUNDDOWN((X16-$X$1)*$I$1,-1),50))</f>
        <v>1300</v>
      </c>
      <c r="S23" s="211"/>
      <c r="T23" s="349">
        <f>IF((V20)&lt;=$X$1,$P$1,$P$1+MROUND(ROUNDDOWN((V20-$X$1)*$I$1,-1),50))</f>
        <v>1300</v>
      </c>
      <c r="U23" s="211"/>
      <c r="V23" s="606"/>
      <c r="W23" s="607"/>
      <c r="X23" s="856"/>
      <c r="Y23" s="821"/>
      <c r="Z23" s="610"/>
      <c r="AA23" s="611"/>
      <c r="AB23" s="610"/>
      <c r="AC23" s="611"/>
      <c r="AD23" s="614"/>
      <c r="AE23" s="618"/>
      <c r="AF23" s="380"/>
    </row>
    <row r="24" spans="1:32" s="281" customFormat="1" ht="21.75" customHeight="1">
      <c r="A24" s="602" t="s">
        <v>278</v>
      </c>
      <c r="B24" s="140"/>
      <c r="C24" s="141">
        <f>MROUND(ROUNDDOWN(B25*0.8,-1),50)</f>
        <v>2300</v>
      </c>
      <c r="D24" s="142"/>
      <c r="E24" s="143">
        <f t="shared" ref="E24" si="53">C24-$S$1</f>
        <v>1250</v>
      </c>
      <c r="F24" s="116"/>
      <c r="G24" s="115">
        <f>MROUND(ROUNDDOWN(F25*0.8,-1),50)</f>
        <v>1500</v>
      </c>
      <c r="H24" s="116"/>
      <c r="I24" s="115">
        <f>MROUND(ROUNDDOWN(H25*0.8,-1),50)</f>
        <v>1350</v>
      </c>
      <c r="J24" s="116"/>
      <c r="K24" s="115">
        <f>MROUND(ROUNDDOWN(J25*0.8,-1),50)</f>
        <v>1250</v>
      </c>
      <c r="L24" s="116"/>
      <c r="M24" s="115">
        <f>MROUND(ROUNDDOWN(L25*0.8,-1),50)</f>
        <v>1150</v>
      </c>
      <c r="N24" s="116"/>
      <c r="O24" s="346">
        <f>MROUND(ROUNDDOWN(N25*0.8,-1),50)</f>
        <v>1100</v>
      </c>
      <c r="P24" s="300"/>
      <c r="Q24" s="165">
        <f t="shared" ref="Q24" si="54">MROUND(ROUNDDOWN(P25*0.8,-1),50)</f>
        <v>1050</v>
      </c>
      <c r="R24" s="375"/>
      <c r="S24" s="165">
        <f>MROUND(ROUNDDOWN(R25*0.8,-1),50)</f>
        <v>1050</v>
      </c>
      <c r="T24" s="184" t="s">
        <v>279</v>
      </c>
      <c r="U24" s="165">
        <f>MROUND(ROUNDDOWN(T25*0.8,-1),50)</f>
        <v>1050</v>
      </c>
      <c r="V24" s="184" t="s">
        <v>279</v>
      </c>
      <c r="W24" s="165">
        <f>MROUND(ROUNDDOWN(V25*0.8,-1),50)</f>
        <v>1050</v>
      </c>
      <c r="X24" s="604" t="s">
        <v>278</v>
      </c>
      <c r="Y24" s="605"/>
      <c r="Z24" s="816">
        <v>0.8</v>
      </c>
      <c r="AA24" s="717"/>
      <c r="AB24" s="608">
        <f t="shared" ref="AB24" si="55">Z24+$AB$26</f>
        <v>3.2</v>
      </c>
      <c r="AC24" s="609"/>
      <c r="AD24" s="613">
        <f t="shared" ref="AD24" si="56">AB24+$AD$28</f>
        <v>3.9000000000000004</v>
      </c>
      <c r="AE24" s="617"/>
      <c r="AF24" s="815">
        <v>10</v>
      </c>
    </row>
    <row r="25" spans="1:32" s="281" customFormat="1" ht="21.75" customHeight="1">
      <c r="A25" s="603"/>
      <c r="B25" s="144">
        <f>$P$1+MROUND(ROUNDDOWN(X5*$I$1,-1),50)</f>
        <v>2900</v>
      </c>
      <c r="C25" s="145"/>
      <c r="D25" s="167">
        <f t="shared" ref="D25" si="57">B25-$P$1</f>
        <v>1600</v>
      </c>
      <c r="E25" s="147"/>
      <c r="F25" s="117">
        <f>IF((X6)&lt;=$X$1,$P$1,$P$1+MROUND(ROUNDDOWN((X6-$X$1)*$I$1,-1),50))</f>
        <v>1850</v>
      </c>
      <c r="G25" s="118"/>
      <c r="H25" s="117">
        <f>IF((X8)&lt;=$X$1,$P$1,$P$1+MROUND(ROUNDDOWN((X8-$X$1)*$I$1,-1),50))</f>
        <v>1700</v>
      </c>
      <c r="I25" s="118"/>
      <c r="J25" s="117">
        <f>IF((X10)&lt;=$X$1,$P$1,$P$1+MROUND(ROUNDDOWN((X10-$X$1)*$I$1,-1),50))</f>
        <v>1550</v>
      </c>
      <c r="K25" s="118"/>
      <c r="L25" s="117">
        <f>IF((X12)&lt;=$X$1,$P$1,$P$1+MROUND(ROUNDDOWN((X12-$X$1)*$I$1,-1),50))</f>
        <v>1450</v>
      </c>
      <c r="M25" s="118"/>
      <c r="N25" s="117">
        <f>IF((X14)&lt;=$X$1,$P$1,$P$1+MROUND(ROUNDDOWN((X14-$X$1)*$I$1,-1),50))</f>
        <v>1350</v>
      </c>
      <c r="O25" s="347"/>
      <c r="P25" s="349">
        <f t="shared" ref="P25" si="58">IF((X18)&lt;=$X$1,$P$1,$P$1+MROUND(ROUNDDOWN((X18-$X$1)*$I$1,-1),50))</f>
        <v>1300</v>
      </c>
      <c r="Q25" s="211"/>
      <c r="R25" s="369">
        <f>IF((X18)&lt;=$X$1,$P$1,$P$1+MROUND(ROUNDDOWN((X18-$X$1)*$I$1,-1),50))</f>
        <v>1300</v>
      </c>
      <c r="S25" s="211"/>
      <c r="T25" s="210">
        <f>IF((X20)&lt;=$X$1,$P$1,$P$1+MROUND(ROUNDDOWN((X20-$X$1)*$I$1,-1),50))</f>
        <v>1300</v>
      </c>
      <c r="U25" s="211"/>
      <c r="V25" s="210">
        <f>IF((Z20)&lt;=$X$1,$P$1,$P$1+MROUND(ROUNDDOWN((Z20-$X$1)*$I$1,-1),50))</f>
        <v>1300</v>
      </c>
      <c r="W25" s="211"/>
      <c r="X25" s="606"/>
      <c r="Y25" s="607"/>
      <c r="Z25" s="816"/>
      <c r="AA25" s="717"/>
      <c r="AB25" s="610"/>
      <c r="AC25" s="611"/>
      <c r="AD25" s="614"/>
      <c r="AE25" s="618"/>
      <c r="AF25" s="815"/>
    </row>
    <row r="26" spans="1:32" s="281" customFormat="1" ht="21.75" customHeight="1">
      <c r="A26" s="602" t="s">
        <v>280</v>
      </c>
      <c r="B26" s="140"/>
      <c r="C26" s="141">
        <f>MROUND(ROUNDDOWN(B27*0.8,-1),50)</f>
        <v>2400</v>
      </c>
      <c r="D26" s="142"/>
      <c r="E26" s="143">
        <f t="shared" ref="E26" si="59">C26-$S$1</f>
        <v>1350</v>
      </c>
      <c r="F26" s="116"/>
      <c r="G26" s="115">
        <f>MROUND(ROUNDDOWN(F27*0.8,-1),50)</f>
        <v>1500</v>
      </c>
      <c r="H26" s="116"/>
      <c r="I26" s="115">
        <f>MROUND(ROUNDDOWN(H27*0.8,-1),50)</f>
        <v>1450</v>
      </c>
      <c r="J26" s="116"/>
      <c r="K26" s="115">
        <f>MROUND(ROUNDDOWN(J27*0.8,-1),50)</f>
        <v>1300</v>
      </c>
      <c r="L26" s="116"/>
      <c r="M26" s="115">
        <f>MROUND(ROUNDDOWN(L27*0.8,-1),50)</f>
        <v>1250</v>
      </c>
      <c r="N26" s="116"/>
      <c r="O26" s="346">
        <f>MROUND(ROUNDDOWN(N27*0.8,-1),50)</f>
        <v>1150</v>
      </c>
      <c r="P26" s="300"/>
      <c r="Q26" s="115">
        <f>MROUND(ROUNDDOWN(P27*0.8,-1),50)</f>
        <v>1050</v>
      </c>
      <c r="R26" s="375"/>
      <c r="S26" s="165">
        <f>MROUND(ROUNDDOWN(R27*0.8,-1),50)</f>
        <v>1050</v>
      </c>
      <c r="T26" s="184"/>
      <c r="U26" s="165">
        <f>MROUND(ROUNDDOWN(T27*0.8,-1),50)</f>
        <v>1050</v>
      </c>
      <c r="V26" s="184"/>
      <c r="W26" s="165">
        <f>MROUND(ROUNDDOWN(V27*0.8,-1),50)</f>
        <v>1050</v>
      </c>
      <c r="X26" s="184"/>
      <c r="Y26" s="165">
        <f>MROUND(ROUNDDOWN(X27*0.8,-1),50)</f>
        <v>1050</v>
      </c>
      <c r="Z26" s="604" t="s">
        <v>280</v>
      </c>
      <c r="AA26" s="605"/>
      <c r="AB26" s="818">
        <v>2.4</v>
      </c>
      <c r="AC26" s="818"/>
      <c r="AD26" s="613">
        <f t="shared" ref="AD26" si="60">AB26+$AD$28</f>
        <v>3.0999999999999996</v>
      </c>
      <c r="AE26" s="617"/>
      <c r="AF26" s="815">
        <v>11</v>
      </c>
    </row>
    <row r="27" spans="1:32" s="281" customFormat="1" ht="21.75" customHeight="1">
      <c r="A27" s="603"/>
      <c r="B27" s="144">
        <f>$P$1+MROUND(ROUNDDOWN(Z5*$I$1,-1),50)</f>
        <v>3000</v>
      </c>
      <c r="C27" s="145"/>
      <c r="D27" s="167">
        <f t="shared" ref="D27" si="61">B27-$P$1</f>
        <v>1700</v>
      </c>
      <c r="E27" s="147"/>
      <c r="F27" s="117">
        <f>IF((Z6)&lt;=$X$1,$P$1,$P$1+MROUND(ROUNDDOWN((Z6-$X$1)*$I$1,-1),50))</f>
        <v>1900</v>
      </c>
      <c r="G27" s="118"/>
      <c r="H27" s="117">
        <f>IF((Z8)&lt;=$X$1,$P$1,$P$1+MROUND(ROUNDDOWN((Z8-$X$1)*$I$1,-1),50))</f>
        <v>1800</v>
      </c>
      <c r="I27" s="118"/>
      <c r="J27" s="117">
        <f>IF((Z10)&lt;=$X$1,$P$1,$P$1+MROUND(ROUNDDOWN((Z10-$X$1)*$I$1,-1),50))</f>
        <v>1650</v>
      </c>
      <c r="K27" s="118"/>
      <c r="L27" s="117">
        <f>IF((Z12)&lt;=$X$1,$P$1,$P$1+MROUND(ROUNDDOWN((Z12-$X$1)*$I$1,-1),50))</f>
        <v>1550</v>
      </c>
      <c r="M27" s="118"/>
      <c r="N27" s="117">
        <f>IF((Z14)&lt;=$X$1,$P$1,$P$1+MROUND(ROUNDDOWN((Z14-$X$1)*$I$1,-1),50))</f>
        <v>1450</v>
      </c>
      <c r="O27" s="347"/>
      <c r="P27" s="381">
        <f>IF((Z16)&lt;=$X$1,$P$1,$P$1+MROUND(ROUNDDOWN((AB14-$X$1)*$I$1,-1),50))</f>
        <v>1300</v>
      </c>
      <c r="Q27" s="211"/>
      <c r="R27" s="369">
        <f>IF((Z18)&lt;=$X$1,$P$1,$P$1+MROUND(ROUNDDOWN((Z18-$X$1)*$I$1,-1),50))</f>
        <v>1300</v>
      </c>
      <c r="S27" s="211"/>
      <c r="T27" s="210">
        <f>IF((Z20)&lt;=$X$1,$P$1,$P$1+MROUND(ROUNDDOWN((Z20-$X$1)*$I$1,-1),50))</f>
        <v>1300</v>
      </c>
      <c r="U27" s="211"/>
      <c r="V27" s="210">
        <f>IF((AB20)&lt;=$X$1,$P$1,$P$1+MROUND(ROUNDDOWN((AB20-$X$1)*$I$1,-1),50))</f>
        <v>1300</v>
      </c>
      <c r="W27" s="211"/>
      <c r="X27" s="210">
        <f>IF((Z24)&lt;=$X$1,$P$1,$P$1+MROUND(ROUNDDOWN((Z24-$X$1)*$I$1,-1),50))</f>
        <v>1300</v>
      </c>
      <c r="Y27" s="211"/>
      <c r="Z27" s="606"/>
      <c r="AA27" s="607"/>
      <c r="AB27" s="816"/>
      <c r="AC27" s="816"/>
      <c r="AD27" s="614"/>
      <c r="AE27" s="618"/>
      <c r="AF27" s="815"/>
    </row>
    <row r="28" spans="1:32" s="281" customFormat="1" ht="21.75" customHeight="1">
      <c r="A28" s="602" t="s">
        <v>291</v>
      </c>
      <c r="B28" s="140"/>
      <c r="C28" s="141">
        <f>MROUND(ROUNDDOWN(B29*0.8,-1),50)</f>
        <v>2600</v>
      </c>
      <c r="D28" s="142"/>
      <c r="E28" s="143">
        <f t="shared" ref="E28" si="62">C28-$S$1</f>
        <v>1550</v>
      </c>
      <c r="F28" s="148"/>
      <c r="G28" s="141">
        <f>MROUND(ROUNDDOWN(F29*0.8,-1),50)</f>
        <v>1750</v>
      </c>
      <c r="H28" s="116"/>
      <c r="I28" s="115">
        <f>MROUND(ROUNDDOWN(H29*0.8,-1),50)</f>
        <v>1700</v>
      </c>
      <c r="J28" s="116"/>
      <c r="K28" s="115">
        <f>MROUND(ROUNDDOWN(J29*0.8,-1),50)</f>
        <v>1500</v>
      </c>
      <c r="L28" s="116"/>
      <c r="M28" s="115">
        <f>MROUND(ROUNDDOWN(L29*0.8,-1),50)</f>
        <v>1450</v>
      </c>
      <c r="N28" s="116"/>
      <c r="O28" s="346">
        <f>MROUND(ROUNDDOWN(N29*0.8,-1),50)</f>
        <v>1400</v>
      </c>
      <c r="P28" s="300"/>
      <c r="Q28" s="115">
        <f>MROUND(ROUNDDOWN(P29*0.8,-1),50)</f>
        <v>1100</v>
      </c>
      <c r="R28" s="375"/>
      <c r="S28" s="346">
        <f>MROUND(ROUNDDOWN(R29*0.8,-1),50)</f>
        <v>1050</v>
      </c>
      <c r="T28" s="184"/>
      <c r="U28" s="165">
        <f>MROUND(ROUNDDOWN(T29*0.8,-1),50)</f>
        <v>1050</v>
      </c>
      <c r="V28" s="184"/>
      <c r="W28" s="165">
        <f t="shared" ref="W28" si="63">MROUND(ROUNDDOWN(V29*0.8,-1),50)</f>
        <v>1050</v>
      </c>
      <c r="X28" s="184"/>
      <c r="Y28" s="165">
        <f>MROUND(ROUNDDOWN(X29*0.8,-1),50)</f>
        <v>1050</v>
      </c>
      <c r="Z28" s="184"/>
      <c r="AA28" s="165">
        <f>MROUND(ROUNDDOWN(Z29*0.8,-1),50)</f>
        <v>1050</v>
      </c>
      <c r="AB28" s="604" t="s">
        <v>291</v>
      </c>
      <c r="AC28" s="605"/>
      <c r="AD28" s="817">
        <v>0.7</v>
      </c>
      <c r="AE28" s="722"/>
      <c r="AF28" s="815">
        <v>12</v>
      </c>
    </row>
    <row r="29" spans="1:32" s="281" customFormat="1" ht="21.75" customHeight="1">
      <c r="A29" s="603"/>
      <c r="B29" s="144">
        <f>$P$1+MROUND(ROUNDDOWN(AB5*$I$1,-1),50)</f>
        <v>3250</v>
      </c>
      <c r="C29" s="145"/>
      <c r="D29" s="167">
        <f t="shared" ref="D29" si="64">B29-$P$1</f>
        <v>1950</v>
      </c>
      <c r="E29" s="147"/>
      <c r="F29" s="180">
        <f>IF((AB6)&lt;=$X$1,$P$1,$P$1+MROUND(ROUNDDOWN((AB6-$X$1)*$I$1,-1),50))</f>
        <v>2200</v>
      </c>
      <c r="G29" s="150"/>
      <c r="H29" s="374">
        <f>IF((AB8)&lt;=$X$1,$P$1,$P$1+MROUND(ROUNDDOWN((AB8-$X$1)*$I$1,-1),50))</f>
        <v>2100</v>
      </c>
      <c r="I29" s="118"/>
      <c r="J29" s="374">
        <f>IF((AB10)&lt;=$X$1,$P$1,$P$1+MROUND(ROUNDDOWN((AB10-$X$1)*$I$1,-1),50))</f>
        <v>1900</v>
      </c>
      <c r="K29" s="118"/>
      <c r="L29" s="374">
        <f>IF((AB12)&lt;=$X$1,$P$1,$P$1+MROUND(ROUNDDOWN((AB12-$X$1)*$I$1,-1),50))</f>
        <v>1800</v>
      </c>
      <c r="M29" s="118"/>
      <c r="N29" s="374">
        <f>IF((AB14)&lt;=$X$1,$P$1,$P$1+MROUND(ROUNDDOWN((AB14-$X$1)*$I$1,-1),50))</f>
        <v>1750</v>
      </c>
      <c r="O29" s="347"/>
      <c r="P29" s="382">
        <f>IF((AB16)&lt;=$X$1,$P$1,$P$1+MROUND(ROUNDDOWN((AB16-$X$1)*$I$1,-1),50))</f>
        <v>1400</v>
      </c>
      <c r="Q29" s="211"/>
      <c r="R29" s="376">
        <f>IF((AB18)&lt;=$X$1,$P$1,$P$1+MROUND(ROUNDDOWN((AB18-$X$1)*$I$1,-1),50))</f>
        <v>1300</v>
      </c>
      <c r="S29" s="211"/>
      <c r="T29" s="367">
        <f>IF((AB20)&lt;=$X$1,$P$1,$P$1+MROUND(ROUNDDOWN((AB20-$X$1)*$I$1,-1),50))</f>
        <v>1300</v>
      </c>
      <c r="U29" s="211"/>
      <c r="V29" s="367">
        <f t="shared" ref="V29" si="65">IF((AB22)&lt;=$X$1,$P$1,$P$1+MROUND(ROUNDDOWN((AB22-$X$1)*$I$1,-1),50))</f>
        <v>1300</v>
      </c>
      <c r="W29" s="211"/>
      <c r="X29" s="367">
        <f>IF((AB24)&lt;=$X$1,$P$1,$P$1+MROUND(ROUNDDOWN((AB24-$X$1)*$I$1,-1),50))</f>
        <v>1300</v>
      </c>
      <c r="Y29" s="211"/>
      <c r="Z29" s="367">
        <f>IF((AB26)&lt;=$X$1,$P$1,$P$1+MROUND(ROUNDDOWN((AB26-$X$1)*$I$1,-1),50))</f>
        <v>1300</v>
      </c>
      <c r="AA29" s="211"/>
      <c r="AB29" s="606"/>
      <c r="AC29" s="607"/>
      <c r="AD29" s="817"/>
      <c r="AE29" s="722"/>
      <c r="AF29" s="815"/>
    </row>
    <row r="30" spans="1:32" ht="21.75" customHeight="1">
      <c r="A30" s="647" t="s">
        <v>281</v>
      </c>
      <c r="B30" s="362"/>
      <c r="C30" s="161">
        <f>MROUND(ROUNDDOWN(B31*0.8,-1),50)</f>
        <v>2700</v>
      </c>
      <c r="D30" s="162"/>
      <c r="E30" s="163">
        <f t="shared" ref="E30" si="66">C30-$S$1</f>
        <v>1650</v>
      </c>
      <c r="F30" s="164"/>
      <c r="G30" s="161">
        <f>MROUND(ROUNDDOWN(F31*0.8,-1),50)</f>
        <v>1850</v>
      </c>
      <c r="H30" s="371"/>
      <c r="I30" s="372">
        <f>MROUND(ROUNDDOWN(H31*0.8,-1),50)</f>
        <v>1750</v>
      </c>
      <c r="J30" s="371"/>
      <c r="K30" s="372">
        <f>MROUND(ROUNDDOWN(J31*0.8,-1),50)</f>
        <v>1600</v>
      </c>
      <c r="L30" s="371"/>
      <c r="M30" s="372">
        <f>MROUND(ROUNDDOWN(L31*0.8,-1),50)</f>
        <v>1500</v>
      </c>
      <c r="N30" s="371"/>
      <c r="O30" s="373">
        <f>MROUND(ROUNDDOWN(N31*0.8,-1),50)</f>
        <v>1450</v>
      </c>
      <c r="P30" s="294"/>
      <c r="Q30" s="372">
        <f>MROUND(ROUNDDOWN(P31*0.8,-1),50)</f>
        <v>1150</v>
      </c>
      <c r="R30" s="377"/>
      <c r="S30" s="373">
        <f>MROUND(ROUNDDOWN(R31*0.8,-1),50)</f>
        <v>1050</v>
      </c>
      <c r="T30" s="203"/>
      <c r="U30" s="227">
        <f>MROUND(ROUNDDOWN(T31*0.8,-1),50)</f>
        <v>1050</v>
      </c>
      <c r="V30" s="203"/>
      <c r="W30" s="227">
        <f t="shared" ref="W30" si="67">MROUND(ROUNDDOWN(V31*0.8,-1),50)</f>
        <v>1050</v>
      </c>
      <c r="X30" s="203"/>
      <c r="Y30" s="227">
        <f>MROUND(ROUNDDOWN(X31*0.8,-1),50)</f>
        <v>1050</v>
      </c>
      <c r="Z30" s="203"/>
      <c r="AA30" s="227">
        <f>MROUND(ROUNDDOWN(Z31*0.8,-1),50)</f>
        <v>1050</v>
      </c>
      <c r="AB30" s="203"/>
      <c r="AC30" s="227">
        <f>MROUND(ROUNDDOWN(AB31*0.8,-1),50)</f>
        <v>1050</v>
      </c>
      <c r="AD30" s="641" t="s">
        <v>281</v>
      </c>
      <c r="AE30" s="853"/>
      <c r="AF30" s="383"/>
    </row>
    <row r="31" spans="1:32" ht="21.75" customHeight="1" thickBot="1">
      <c r="A31" s="648"/>
      <c r="B31" s="152">
        <f>$P$1+MROUND(ROUNDDOWN(AD5*$I$1,-1),50)</f>
        <v>3350</v>
      </c>
      <c r="C31" s="153"/>
      <c r="D31" s="168">
        <f t="shared" ref="D31" si="68">B31-$P$1</f>
        <v>2050</v>
      </c>
      <c r="E31" s="155"/>
      <c r="F31" s="159">
        <f>IF((AD6)&lt;=$X$1,$P$1,$P$1+MROUND(ROUNDDOWN((AD6-$X$1)*$I$1,-1),50))</f>
        <v>2300</v>
      </c>
      <c r="G31" s="160"/>
      <c r="H31" s="119">
        <f>IF((AD8)&lt;=$X$1,$P$1,$P$1+MROUND(ROUNDDOWN((AD8-$X$1)*$I$1,-1),50))</f>
        <v>2200</v>
      </c>
      <c r="I31" s="120"/>
      <c r="J31" s="119">
        <f>IF((AD10)&lt;=$X$1,$P$1,$P$1+MROUND(ROUNDDOWN((AD10-$X$1)*$I$1,-1),50))</f>
        <v>2000</v>
      </c>
      <c r="K31" s="120"/>
      <c r="L31" s="119">
        <f>IF((AD12)&lt;=$X$1,$P$1,$P$1+MROUND(ROUNDDOWN((AD12-$X$1)*$I$1,-1),50))</f>
        <v>1900</v>
      </c>
      <c r="M31" s="120"/>
      <c r="N31" s="119">
        <f>IF((AD14)&lt;=$X$1,$P$1,$P$1+MROUND(ROUNDDOWN((AD14-$X$1)*$I$1,-1),50))</f>
        <v>1800</v>
      </c>
      <c r="O31" s="348"/>
      <c r="P31" s="384">
        <f>IF((AD16)&lt;=$X$1,$P$1,$P$1+MROUND(ROUNDDOWN((AD16-$X$1)*$I$1,-1),50))</f>
        <v>1450</v>
      </c>
      <c r="Q31" s="213"/>
      <c r="R31" s="378">
        <f>IF((AD18)&lt;=$X$1,$P$1,$P$1+MROUND(ROUNDDOWN((AD18-$X$1)*$I$1,-1),50))</f>
        <v>1300</v>
      </c>
      <c r="S31" s="213"/>
      <c r="T31" s="212">
        <f>IF((AB22)&lt;=$X$1,$P$1,$P$1+MROUND(ROUNDDOWN((AB22-$X$1)*$I$1,-1),50))</f>
        <v>1300</v>
      </c>
      <c r="U31" s="213"/>
      <c r="V31" s="212">
        <f t="shared" ref="V31" si="69">IF((AB24)&lt;=$X$1,$P$1,$P$1+MROUND(ROUNDDOWN((AB24-$X$1)*$I$1,-1),50))</f>
        <v>1300</v>
      </c>
      <c r="W31" s="213"/>
      <c r="X31" s="212">
        <f>IF((AB26)&lt;=$X$1,$P$1,$P$1+MROUND(ROUNDDOWN((AB26-$X$1)*$I$1,-1),50))</f>
        <v>1300</v>
      </c>
      <c r="Y31" s="213"/>
      <c r="Z31" s="350">
        <f>IF((AN16)&lt;=$X$1,$P$1,$P$1+MROUND(ROUNDDOWN((AN16-$X$1)*$I$1,-1),50))</f>
        <v>1300</v>
      </c>
      <c r="AA31" s="213"/>
      <c r="AB31" s="212">
        <f>IF((AD28)&lt;=$X$1,$P$1,$P$1+MROUND(ROUNDDOWN((AD28-$X$1)*$I$1,-1),50))</f>
        <v>1300</v>
      </c>
      <c r="AC31" s="213"/>
      <c r="AD31" s="820"/>
      <c r="AE31" s="651"/>
      <c r="AF31" s="385"/>
    </row>
    <row r="34" spans="18:28">
      <c r="S34" s="368"/>
      <c r="AA34" s="368"/>
    </row>
    <row r="35" spans="18:28">
      <c r="R35" s="368"/>
      <c r="AB35" s="368"/>
    </row>
    <row r="36" spans="18:28">
      <c r="X36" s="368"/>
    </row>
    <row r="38" spans="18:28">
      <c r="U38" s="368"/>
      <c r="Z38" s="368"/>
    </row>
  </sheetData>
  <mergeCells count="138">
    <mergeCell ref="A22:A23"/>
    <mergeCell ref="A30:A31"/>
    <mergeCell ref="AD30:AE31"/>
    <mergeCell ref="X16:Y17"/>
    <mergeCell ref="Z16:AA17"/>
    <mergeCell ref="V22:W23"/>
    <mergeCell ref="V20:W21"/>
    <mergeCell ref="V5:W5"/>
    <mergeCell ref="V6:W7"/>
    <mergeCell ref="V8:W9"/>
    <mergeCell ref="V10:W11"/>
    <mergeCell ref="V12:W13"/>
    <mergeCell ref="V14:W15"/>
    <mergeCell ref="V16:W17"/>
    <mergeCell ref="V18:W19"/>
    <mergeCell ref="X22:Y23"/>
    <mergeCell ref="P16:Q17"/>
    <mergeCell ref="P6:Q7"/>
    <mergeCell ref="P8:Q9"/>
    <mergeCell ref="P10:Q11"/>
    <mergeCell ref="P12:Q13"/>
    <mergeCell ref="R14:S15"/>
    <mergeCell ref="T16:U17"/>
    <mergeCell ref="X10:Y11"/>
    <mergeCell ref="B4:E4"/>
    <mergeCell ref="Z22:AA23"/>
    <mergeCell ref="AB16:AC17"/>
    <mergeCell ref="AB22:AC23"/>
    <mergeCell ref="P4:AE4"/>
    <mergeCell ref="I1:K1"/>
    <mergeCell ref="P1:Q1"/>
    <mergeCell ref="S1:T1"/>
    <mergeCell ref="X1:Y1"/>
    <mergeCell ref="A3:Y3"/>
    <mergeCell ref="F4:O4"/>
    <mergeCell ref="T5:U5"/>
    <mergeCell ref="X5:Y5"/>
    <mergeCell ref="P5:Q5"/>
    <mergeCell ref="F5:G5"/>
    <mergeCell ref="H5:I5"/>
    <mergeCell ref="J5:K5"/>
    <mergeCell ref="L5:M5"/>
    <mergeCell ref="A6:A7"/>
    <mergeCell ref="F6:G7"/>
    <mergeCell ref="H6:I7"/>
    <mergeCell ref="J6:K7"/>
    <mergeCell ref="L6:M7"/>
    <mergeCell ref="A16:A17"/>
    <mergeCell ref="Z10:AA11"/>
    <mergeCell ref="AD5:AE5"/>
    <mergeCell ref="N5:O5"/>
    <mergeCell ref="R5:S5"/>
    <mergeCell ref="AF6:AF7"/>
    <mergeCell ref="A8:A9"/>
    <mergeCell ref="H8:I9"/>
    <mergeCell ref="J8:K9"/>
    <mergeCell ref="L8:M9"/>
    <mergeCell ref="N8:O9"/>
    <mergeCell ref="R8:S9"/>
    <mergeCell ref="AD6:AE7"/>
    <mergeCell ref="N6:O7"/>
    <mergeCell ref="R6:S7"/>
    <mergeCell ref="T6:U7"/>
    <mergeCell ref="X6:Y7"/>
    <mergeCell ref="Z6:AA7"/>
    <mergeCell ref="AB6:AC7"/>
    <mergeCell ref="AF8:AF9"/>
    <mergeCell ref="Z5:AA5"/>
    <mergeCell ref="AB5:AC5"/>
    <mergeCell ref="A5:C5"/>
    <mergeCell ref="D5:E5"/>
    <mergeCell ref="AB12:AC13"/>
    <mergeCell ref="AD12:AE13"/>
    <mergeCell ref="AB10:AC11"/>
    <mergeCell ref="AD10:AE11"/>
    <mergeCell ref="AB8:AC9"/>
    <mergeCell ref="AD8:AE9"/>
    <mergeCell ref="AF10:AF11"/>
    <mergeCell ref="A12:A13"/>
    <mergeCell ref="L12:M13"/>
    <mergeCell ref="N12:O13"/>
    <mergeCell ref="R12:S13"/>
    <mergeCell ref="T12:U13"/>
    <mergeCell ref="X12:Y13"/>
    <mergeCell ref="Z12:AA13"/>
    <mergeCell ref="AF12:AF13"/>
    <mergeCell ref="A10:A11"/>
    <mergeCell ref="J10:K11"/>
    <mergeCell ref="L10:M11"/>
    <mergeCell ref="N10:O11"/>
    <mergeCell ref="R10:S11"/>
    <mergeCell ref="T10:U11"/>
    <mergeCell ref="T8:U9"/>
    <mergeCell ref="X8:Y9"/>
    <mergeCell ref="Z8:AA9"/>
    <mergeCell ref="A14:A15"/>
    <mergeCell ref="N14:O15"/>
    <mergeCell ref="R16:S17"/>
    <mergeCell ref="T14:U15"/>
    <mergeCell ref="X14:Y15"/>
    <mergeCell ref="Z14:AA15"/>
    <mergeCell ref="AB14:AC15"/>
    <mergeCell ref="AD14:AE15"/>
    <mergeCell ref="P14:Q15"/>
    <mergeCell ref="AD16:AE17"/>
    <mergeCell ref="Z18:AA19"/>
    <mergeCell ref="AB18:AC19"/>
    <mergeCell ref="AF18:AF19"/>
    <mergeCell ref="X20:Y21"/>
    <mergeCell ref="Z20:AA21"/>
    <mergeCell ref="AB20:AC21"/>
    <mergeCell ref="AD20:AE21"/>
    <mergeCell ref="AD18:AE19"/>
    <mergeCell ref="AF20:AF21"/>
    <mergeCell ref="A2:AE2"/>
    <mergeCell ref="AF26:AF27"/>
    <mergeCell ref="AF28:AF29"/>
    <mergeCell ref="AF24:AF25"/>
    <mergeCell ref="A24:A25"/>
    <mergeCell ref="X24:Y25"/>
    <mergeCell ref="Z24:AA25"/>
    <mergeCell ref="AB24:AC25"/>
    <mergeCell ref="AD24:AE25"/>
    <mergeCell ref="A20:A21"/>
    <mergeCell ref="T20:U21"/>
    <mergeCell ref="A28:A29"/>
    <mergeCell ref="AB28:AC29"/>
    <mergeCell ref="AD28:AE29"/>
    <mergeCell ref="A26:A27"/>
    <mergeCell ref="Z26:AA27"/>
    <mergeCell ref="AB26:AC27"/>
    <mergeCell ref="AD26:AE27"/>
    <mergeCell ref="AD22:AE23"/>
    <mergeCell ref="AF14:AF15"/>
    <mergeCell ref="A18:A19"/>
    <mergeCell ref="R18:S19"/>
    <mergeCell ref="T18:U19"/>
    <mergeCell ref="X18:Y19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3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53">
    <tabColor rgb="FFFF0000"/>
    <pageSetUpPr fitToPage="1"/>
  </sheetPr>
  <dimension ref="A1:AX62"/>
  <sheetViews>
    <sheetView view="pageBreakPreview" zoomScale="60" zoomScaleNormal="60" workbookViewId="0">
      <selection activeCell="M25" sqref="M25"/>
    </sheetView>
  </sheetViews>
  <sheetFormatPr defaultColWidth="3" defaultRowHeight="16.5"/>
  <cols>
    <col min="1" max="1" width="11.75" style="2" bestFit="1" customWidth="1"/>
    <col min="2" max="2" width="9.125" style="2" bestFit="1" customWidth="1"/>
    <col min="3" max="3" width="8.25" style="2" bestFit="1" customWidth="1"/>
    <col min="4" max="4" width="9.125" style="2" bestFit="1" customWidth="1"/>
    <col min="5" max="5" width="10.5" style="2" bestFit="1" customWidth="1"/>
    <col min="6" max="13" width="8.25" style="1" bestFit="1" customWidth="1"/>
    <col min="14" max="14" width="10.75" style="1" bestFit="1" customWidth="1"/>
    <col min="15" max="21" width="8.25" style="1" bestFit="1" customWidth="1"/>
    <col min="22" max="22" width="14.125" style="1" bestFit="1" customWidth="1"/>
    <col min="23" max="28" width="8.25" style="1" bestFit="1" customWidth="1"/>
    <col min="29" max="29" width="12.875" style="1" bestFit="1" customWidth="1"/>
    <col min="30" max="30" width="8.25" style="1" bestFit="1" customWidth="1"/>
    <col min="31" max="31" width="12.875" style="1" bestFit="1" customWidth="1"/>
    <col min="32" max="32" width="8.25" style="1" bestFit="1" customWidth="1"/>
    <col min="33" max="33" width="12.875" style="1" bestFit="1" customWidth="1"/>
    <col min="34" max="38" width="8.25" style="1" bestFit="1" customWidth="1"/>
    <col min="39" max="39" width="12.875" style="1" bestFit="1" customWidth="1"/>
    <col min="40" max="40" width="8.25" style="1" bestFit="1" customWidth="1"/>
    <col min="41" max="41" width="12.875" style="1" bestFit="1" customWidth="1"/>
    <col min="42" max="42" width="8.25" style="1" bestFit="1" customWidth="1"/>
    <col min="43" max="43" width="12.875" style="1" bestFit="1" customWidth="1"/>
    <col min="44" max="44" width="8.25" style="1" bestFit="1" customWidth="1"/>
    <col min="45" max="45" width="12.875" style="1" bestFit="1" customWidth="1"/>
    <col min="46" max="46" width="8.25" style="2" bestFit="1" customWidth="1"/>
    <col min="47" max="47" width="12.875" style="2" bestFit="1" customWidth="1"/>
    <col min="48" max="50" width="10" style="2" customWidth="1"/>
    <col min="51" max="61" width="3.5" style="2" customWidth="1"/>
    <col min="62" max="249" width="3" style="2"/>
    <col min="250" max="251" width="3" style="2" customWidth="1"/>
    <col min="252" max="299" width="4.25" style="2" customWidth="1"/>
    <col min="300" max="301" width="3" style="2" customWidth="1"/>
    <col min="302" max="505" width="3" style="2"/>
    <col min="506" max="507" width="3" style="2" customWidth="1"/>
    <col min="508" max="555" width="4.25" style="2" customWidth="1"/>
    <col min="556" max="557" width="3" style="2" customWidth="1"/>
    <col min="558" max="761" width="3" style="2"/>
    <col min="762" max="763" width="3" style="2" customWidth="1"/>
    <col min="764" max="811" width="4.25" style="2" customWidth="1"/>
    <col min="812" max="813" width="3" style="2" customWidth="1"/>
    <col min="814" max="1017" width="3" style="2"/>
    <col min="1018" max="1019" width="3" style="2" customWidth="1"/>
    <col min="1020" max="1067" width="4.25" style="2" customWidth="1"/>
    <col min="1068" max="1069" width="3" style="2" customWidth="1"/>
    <col min="1070" max="1273" width="3" style="2"/>
    <col min="1274" max="1275" width="3" style="2" customWidth="1"/>
    <col min="1276" max="1323" width="4.25" style="2" customWidth="1"/>
    <col min="1324" max="1325" width="3" style="2" customWidth="1"/>
    <col min="1326" max="1529" width="3" style="2"/>
    <col min="1530" max="1531" width="3" style="2" customWidth="1"/>
    <col min="1532" max="1579" width="4.25" style="2" customWidth="1"/>
    <col min="1580" max="1581" width="3" style="2" customWidth="1"/>
    <col min="1582" max="1785" width="3" style="2"/>
    <col min="1786" max="1787" width="3" style="2" customWidth="1"/>
    <col min="1788" max="1835" width="4.25" style="2" customWidth="1"/>
    <col min="1836" max="1837" width="3" style="2" customWidth="1"/>
    <col min="1838" max="2041" width="3" style="2"/>
    <col min="2042" max="2043" width="3" style="2" customWidth="1"/>
    <col min="2044" max="2091" width="4.25" style="2" customWidth="1"/>
    <col min="2092" max="2093" width="3" style="2" customWidth="1"/>
    <col min="2094" max="2297" width="3" style="2"/>
    <col min="2298" max="2299" width="3" style="2" customWidth="1"/>
    <col min="2300" max="2347" width="4.25" style="2" customWidth="1"/>
    <col min="2348" max="2349" width="3" style="2" customWidth="1"/>
    <col min="2350" max="2553" width="3" style="2"/>
    <col min="2554" max="2555" width="3" style="2" customWidth="1"/>
    <col min="2556" max="2603" width="4.25" style="2" customWidth="1"/>
    <col min="2604" max="2605" width="3" style="2" customWidth="1"/>
    <col min="2606" max="2809" width="3" style="2"/>
    <col min="2810" max="2811" width="3" style="2" customWidth="1"/>
    <col min="2812" max="2859" width="4.25" style="2" customWidth="1"/>
    <col min="2860" max="2861" width="3" style="2" customWidth="1"/>
    <col min="2862" max="3065" width="3" style="2"/>
    <col min="3066" max="3067" width="3" style="2" customWidth="1"/>
    <col min="3068" max="3115" width="4.25" style="2" customWidth="1"/>
    <col min="3116" max="3117" width="3" style="2" customWidth="1"/>
    <col min="3118" max="3321" width="3" style="2"/>
    <col min="3322" max="3323" width="3" style="2" customWidth="1"/>
    <col min="3324" max="3371" width="4.25" style="2" customWidth="1"/>
    <col min="3372" max="3373" width="3" style="2" customWidth="1"/>
    <col min="3374" max="3577" width="3" style="2"/>
    <col min="3578" max="3579" width="3" style="2" customWidth="1"/>
    <col min="3580" max="3627" width="4.25" style="2" customWidth="1"/>
    <col min="3628" max="3629" width="3" style="2" customWidth="1"/>
    <col min="3630" max="3833" width="3" style="2"/>
    <col min="3834" max="3835" width="3" style="2" customWidth="1"/>
    <col min="3836" max="3883" width="4.25" style="2" customWidth="1"/>
    <col min="3884" max="3885" width="3" style="2" customWidth="1"/>
    <col min="3886" max="4089" width="3" style="2"/>
    <col min="4090" max="4091" width="3" style="2" customWidth="1"/>
    <col min="4092" max="4139" width="4.25" style="2" customWidth="1"/>
    <col min="4140" max="4141" width="3" style="2" customWidth="1"/>
    <col min="4142" max="4345" width="3" style="2"/>
    <col min="4346" max="4347" width="3" style="2" customWidth="1"/>
    <col min="4348" max="4395" width="4.25" style="2" customWidth="1"/>
    <col min="4396" max="4397" width="3" style="2" customWidth="1"/>
    <col min="4398" max="4601" width="3" style="2"/>
    <col min="4602" max="4603" width="3" style="2" customWidth="1"/>
    <col min="4604" max="4651" width="4.25" style="2" customWidth="1"/>
    <col min="4652" max="4653" width="3" style="2" customWidth="1"/>
    <col min="4654" max="4857" width="3" style="2"/>
    <col min="4858" max="4859" width="3" style="2" customWidth="1"/>
    <col min="4860" max="4907" width="4.25" style="2" customWidth="1"/>
    <col min="4908" max="4909" width="3" style="2" customWidth="1"/>
    <col min="4910" max="5113" width="3" style="2"/>
    <col min="5114" max="5115" width="3" style="2" customWidth="1"/>
    <col min="5116" max="5163" width="4.25" style="2" customWidth="1"/>
    <col min="5164" max="5165" width="3" style="2" customWidth="1"/>
    <col min="5166" max="5369" width="3" style="2"/>
    <col min="5370" max="5371" width="3" style="2" customWidth="1"/>
    <col min="5372" max="5419" width="4.25" style="2" customWidth="1"/>
    <col min="5420" max="5421" width="3" style="2" customWidth="1"/>
    <col min="5422" max="5625" width="3" style="2"/>
    <col min="5626" max="5627" width="3" style="2" customWidth="1"/>
    <col min="5628" max="5675" width="4.25" style="2" customWidth="1"/>
    <col min="5676" max="5677" width="3" style="2" customWidth="1"/>
    <col min="5678" max="5881" width="3" style="2"/>
    <col min="5882" max="5883" width="3" style="2" customWidth="1"/>
    <col min="5884" max="5931" width="4.25" style="2" customWidth="1"/>
    <col min="5932" max="5933" width="3" style="2" customWidth="1"/>
    <col min="5934" max="6137" width="3" style="2"/>
    <col min="6138" max="6139" width="3" style="2" customWidth="1"/>
    <col min="6140" max="6187" width="4.25" style="2" customWidth="1"/>
    <col min="6188" max="6189" width="3" style="2" customWidth="1"/>
    <col min="6190" max="6393" width="3" style="2"/>
    <col min="6394" max="6395" width="3" style="2" customWidth="1"/>
    <col min="6396" max="6443" width="4.25" style="2" customWidth="1"/>
    <col min="6444" max="6445" width="3" style="2" customWidth="1"/>
    <col min="6446" max="6649" width="3" style="2"/>
    <col min="6650" max="6651" width="3" style="2" customWidth="1"/>
    <col min="6652" max="6699" width="4.25" style="2" customWidth="1"/>
    <col min="6700" max="6701" width="3" style="2" customWidth="1"/>
    <col min="6702" max="6905" width="3" style="2"/>
    <col min="6906" max="6907" width="3" style="2" customWidth="1"/>
    <col min="6908" max="6955" width="4.25" style="2" customWidth="1"/>
    <col min="6956" max="6957" width="3" style="2" customWidth="1"/>
    <col min="6958" max="7161" width="3" style="2"/>
    <col min="7162" max="7163" width="3" style="2" customWidth="1"/>
    <col min="7164" max="7211" width="4.25" style="2" customWidth="1"/>
    <col min="7212" max="7213" width="3" style="2" customWidth="1"/>
    <col min="7214" max="7417" width="3" style="2"/>
    <col min="7418" max="7419" width="3" style="2" customWidth="1"/>
    <col min="7420" max="7467" width="4.25" style="2" customWidth="1"/>
    <col min="7468" max="7469" width="3" style="2" customWidth="1"/>
    <col min="7470" max="7673" width="3" style="2"/>
    <col min="7674" max="7675" width="3" style="2" customWidth="1"/>
    <col min="7676" max="7723" width="4.25" style="2" customWidth="1"/>
    <col min="7724" max="7725" width="3" style="2" customWidth="1"/>
    <col min="7726" max="7929" width="3" style="2"/>
    <col min="7930" max="7931" width="3" style="2" customWidth="1"/>
    <col min="7932" max="7979" width="4.25" style="2" customWidth="1"/>
    <col min="7980" max="7981" width="3" style="2" customWidth="1"/>
    <col min="7982" max="8185" width="3" style="2"/>
    <col min="8186" max="8187" width="3" style="2" customWidth="1"/>
    <col min="8188" max="8235" width="4.25" style="2" customWidth="1"/>
    <col min="8236" max="8237" width="3" style="2" customWidth="1"/>
    <col min="8238" max="8441" width="3" style="2"/>
    <col min="8442" max="8443" width="3" style="2" customWidth="1"/>
    <col min="8444" max="8491" width="4.25" style="2" customWidth="1"/>
    <col min="8492" max="8493" width="3" style="2" customWidth="1"/>
    <col min="8494" max="8697" width="3" style="2"/>
    <col min="8698" max="8699" width="3" style="2" customWidth="1"/>
    <col min="8700" max="8747" width="4.25" style="2" customWidth="1"/>
    <col min="8748" max="8749" width="3" style="2" customWidth="1"/>
    <col min="8750" max="8953" width="3" style="2"/>
    <col min="8954" max="8955" width="3" style="2" customWidth="1"/>
    <col min="8956" max="9003" width="4.25" style="2" customWidth="1"/>
    <col min="9004" max="9005" width="3" style="2" customWidth="1"/>
    <col min="9006" max="9209" width="3" style="2"/>
    <col min="9210" max="9211" width="3" style="2" customWidth="1"/>
    <col min="9212" max="9259" width="4.25" style="2" customWidth="1"/>
    <col min="9260" max="9261" width="3" style="2" customWidth="1"/>
    <col min="9262" max="9465" width="3" style="2"/>
    <col min="9466" max="9467" width="3" style="2" customWidth="1"/>
    <col min="9468" max="9515" width="4.25" style="2" customWidth="1"/>
    <col min="9516" max="9517" width="3" style="2" customWidth="1"/>
    <col min="9518" max="9721" width="3" style="2"/>
    <col min="9722" max="9723" width="3" style="2" customWidth="1"/>
    <col min="9724" max="9771" width="4.25" style="2" customWidth="1"/>
    <col min="9772" max="9773" width="3" style="2" customWidth="1"/>
    <col min="9774" max="9977" width="3" style="2"/>
    <col min="9978" max="9979" width="3" style="2" customWidth="1"/>
    <col min="9980" max="10027" width="4.25" style="2" customWidth="1"/>
    <col min="10028" max="10029" width="3" style="2" customWidth="1"/>
    <col min="10030" max="10233" width="3" style="2"/>
    <col min="10234" max="10235" width="3" style="2" customWidth="1"/>
    <col min="10236" max="10283" width="4.25" style="2" customWidth="1"/>
    <col min="10284" max="10285" width="3" style="2" customWidth="1"/>
    <col min="10286" max="10489" width="3" style="2"/>
    <col min="10490" max="10491" width="3" style="2" customWidth="1"/>
    <col min="10492" max="10539" width="4.25" style="2" customWidth="1"/>
    <col min="10540" max="10541" width="3" style="2" customWidth="1"/>
    <col min="10542" max="10745" width="3" style="2"/>
    <col min="10746" max="10747" width="3" style="2" customWidth="1"/>
    <col min="10748" max="10795" width="4.25" style="2" customWidth="1"/>
    <col min="10796" max="10797" width="3" style="2" customWidth="1"/>
    <col min="10798" max="11001" width="3" style="2"/>
    <col min="11002" max="11003" width="3" style="2" customWidth="1"/>
    <col min="11004" max="11051" width="4.25" style="2" customWidth="1"/>
    <col min="11052" max="11053" width="3" style="2" customWidth="1"/>
    <col min="11054" max="11257" width="3" style="2"/>
    <col min="11258" max="11259" width="3" style="2" customWidth="1"/>
    <col min="11260" max="11307" width="4.25" style="2" customWidth="1"/>
    <col min="11308" max="11309" width="3" style="2" customWidth="1"/>
    <col min="11310" max="11513" width="3" style="2"/>
    <col min="11514" max="11515" width="3" style="2" customWidth="1"/>
    <col min="11516" max="11563" width="4.25" style="2" customWidth="1"/>
    <col min="11564" max="11565" width="3" style="2" customWidth="1"/>
    <col min="11566" max="11769" width="3" style="2"/>
    <col min="11770" max="11771" width="3" style="2" customWidth="1"/>
    <col min="11772" max="11819" width="4.25" style="2" customWidth="1"/>
    <col min="11820" max="11821" width="3" style="2" customWidth="1"/>
    <col min="11822" max="12025" width="3" style="2"/>
    <col min="12026" max="12027" width="3" style="2" customWidth="1"/>
    <col min="12028" max="12075" width="4.25" style="2" customWidth="1"/>
    <col min="12076" max="12077" width="3" style="2" customWidth="1"/>
    <col min="12078" max="12281" width="3" style="2"/>
    <col min="12282" max="12283" width="3" style="2" customWidth="1"/>
    <col min="12284" max="12331" width="4.25" style="2" customWidth="1"/>
    <col min="12332" max="12333" width="3" style="2" customWidth="1"/>
    <col min="12334" max="12537" width="3" style="2"/>
    <col min="12538" max="12539" width="3" style="2" customWidth="1"/>
    <col min="12540" max="12587" width="4.25" style="2" customWidth="1"/>
    <col min="12588" max="12589" width="3" style="2" customWidth="1"/>
    <col min="12590" max="12793" width="3" style="2"/>
    <col min="12794" max="12795" width="3" style="2" customWidth="1"/>
    <col min="12796" max="12843" width="4.25" style="2" customWidth="1"/>
    <col min="12844" max="12845" width="3" style="2" customWidth="1"/>
    <col min="12846" max="13049" width="3" style="2"/>
    <col min="13050" max="13051" width="3" style="2" customWidth="1"/>
    <col min="13052" max="13099" width="4.25" style="2" customWidth="1"/>
    <col min="13100" max="13101" width="3" style="2" customWidth="1"/>
    <col min="13102" max="13305" width="3" style="2"/>
    <col min="13306" max="13307" width="3" style="2" customWidth="1"/>
    <col min="13308" max="13355" width="4.25" style="2" customWidth="1"/>
    <col min="13356" max="13357" width="3" style="2" customWidth="1"/>
    <col min="13358" max="13561" width="3" style="2"/>
    <col min="13562" max="13563" width="3" style="2" customWidth="1"/>
    <col min="13564" max="13611" width="4.25" style="2" customWidth="1"/>
    <col min="13612" max="13613" width="3" style="2" customWidth="1"/>
    <col min="13614" max="13817" width="3" style="2"/>
    <col min="13818" max="13819" width="3" style="2" customWidth="1"/>
    <col min="13820" max="13867" width="4.25" style="2" customWidth="1"/>
    <col min="13868" max="13869" width="3" style="2" customWidth="1"/>
    <col min="13870" max="14073" width="3" style="2"/>
    <col min="14074" max="14075" width="3" style="2" customWidth="1"/>
    <col min="14076" max="14123" width="4.25" style="2" customWidth="1"/>
    <col min="14124" max="14125" width="3" style="2" customWidth="1"/>
    <col min="14126" max="14329" width="3" style="2"/>
    <col min="14330" max="14331" width="3" style="2" customWidth="1"/>
    <col min="14332" max="14379" width="4.25" style="2" customWidth="1"/>
    <col min="14380" max="14381" width="3" style="2" customWidth="1"/>
    <col min="14382" max="14585" width="3" style="2"/>
    <col min="14586" max="14587" width="3" style="2" customWidth="1"/>
    <col min="14588" max="14635" width="4.25" style="2" customWidth="1"/>
    <col min="14636" max="14637" width="3" style="2" customWidth="1"/>
    <col min="14638" max="14841" width="3" style="2"/>
    <col min="14842" max="14843" width="3" style="2" customWidth="1"/>
    <col min="14844" max="14891" width="4.25" style="2" customWidth="1"/>
    <col min="14892" max="14893" width="3" style="2" customWidth="1"/>
    <col min="14894" max="15097" width="3" style="2"/>
    <col min="15098" max="15099" width="3" style="2" customWidth="1"/>
    <col min="15100" max="15147" width="4.25" style="2" customWidth="1"/>
    <col min="15148" max="15149" width="3" style="2" customWidth="1"/>
    <col min="15150" max="15353" width="3" style="2"/>
    <col min="15354" max="15355" width="3" style="2" customWidth="1"/>
    <col min="15356" max="15403" width="4.25" style="2" customWidth="1"/>
    <col min="15404" max="15405" width="3" style="2" customWidth="1"/>
    <col min="15406" max="15609" width="3" style="2"/>
    <col min="15610" max="15611" width="3" style="2" customWidth="1"/>
    <col min="15612" max="15659" width="4.25" style="2" customWidth="1"/>
    <col min="15660" max="15661" width="3" style="2" customWidth="1"/>
    <col min="15662" max="15865" width="3" style="2"/>
    <col min="15866" max="15867" width="3" style="2" customWidth="1"/>
    <col min="15868" max="15915" width="4.25" style="2" customWidth="1"/>
    <col min="15916" max="15917" width="3" style="2" customWidth="1"/>
    <col min="15918" max="16121" width="3" style="2"/>
    <col min="16122" max="16123" width="3" style="2" customWidth="1"/>
    <col min="16124" max="16171" width="4.25" style="2" customWidth="1"/>
    <col min="16172" max="16173" width="3" style="2" customWidth="1"/>
    <col min="16174" max="16384" width="3" style="2"/>
  </cols>
  <sheetData>
    <row r="1" spans="1:50" ht="26.25">
      <c r="A1" s="83"/>
      <c r="B1" s="84"/>
      <c r="C1" s="85"/>
      <c r="D1" s="93"/>
      <c r="E1" s="93"/>
      <c r="F1" s="93"/>
      <c r="G1" s="93"/>
      <c r="H1" s="88" t="s">
        <v>141</v>
      </c>
      <c r="I1" s="455">
        <f>기본요금!C5</f>
        <v>116.14</v>
      </c>
      <c r="J1" s="455"/>
      <c r="K1" s="456"/>
      <c r="L1" s="94"/>
      <c r="M1" s="95"/>
      <c r="N1" s="89" t="s">
        <v>142</v>
      </c>
      <c r="O1" s="90"/>
      <c r="P1" s="453">
        <f>기본요금!C6</f>
        <v>1300</v>
      </c>
      <c r="Q1" s="454"/>
      <c r="R1" s="87" t="s">
        <v>143</v>
      </c>
      <c r="S1" s="457">
        <f>기본요금!C7</f>
        <v>1050</v>
      </c>
      <c r="T1" s="458"/>
      <c r="U1" s="91"/>
      <c r="V1" s="86" t="s">
        <v>144</v>
      </c>
      <c r="W1" s="92"/>
      <c r="X1" s="459">
        <f>기본요금!C8</f>
        <v>8</v>
      </c>
      <c r="Y1" s="4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</row>
    <row r="2" spans="1:50" ht="49.5" customHeight="1" thickBot="1">
      <c r="B2" s="776" t="s">
        <v>68</v>
      </c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</row>
    <row r="3" spans="1:50" s="198" customFormat="1" ht="51.75" customHeight="1">
      <c r="A3" s="177" t="s">
        <v>48</v>
      </c>
      <c r="B3" s="594"/>
      <c r="C3" s="474"/>
      <c r="D3" s="474"/>
      <c r="E3" s="595"/>
      <c r="F3" s="473" t="s">
        <v>262</v>
      </c>
      <c r="G3" s="474"/>
      <c r="H3" s="474"/>
      <c r="I3" s="474"/>
      <c r="J3" s="474"/>
      <c r="K3" s="474"/>
      <c r="L3" s="474"/>
      <c r="M3" s="474"/>
      <c r="N3" s="474"/>
      <c r="O3" s="474"/>
      <c r="P3" s="474"/>
      <c r="Q3" s="474"/>
      <c r="R3" s="474"/>
      <c r="S3" s="474"/>
      <c r="T3" s="474"/>
      <c r="U3" s="474"/>
      <c r="V3" s="474"/>
      <c r="W3" s="474"/>
      <c r="X3" s="474"/>
      <c r="Y3" s="474"/>
      <c r="Z3" s="474"/>
      <c r="AA3" s="474"/>
      <c r="AB3" s="474"/>
      <c r="AC3" s="474"/>
      <c r="AD3" s="474"/>
      <c r="AE3" s="474"/>
      <c r="AF3" s="474"/>
      <c r="AG3" s="475"/>
      <c r="AH3" s="596" t="s">
        <v>273</v>
      </c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  <c r="AT3" s="474"/>
      <c r="AU3" s="474"/>
      <c r="AV3" s="474"/>
      <c r="AW3" s="475"/>
      <c r="AX3" s="358"/>
    </row>
    <row r="4" spans="1:50" s="139" customFormat="1" ht="51.75" customHeight="1">
      <c r="A4" s="597" t="s">
        <v>67</v>
      </c>
      <c r="B4" s="598"/>
      <c r="C4" s="598"/>
      <c r="D4" s="599" t="s">
        <v>49</v>
      </c>
      <c r="E4" s="600"/>
      <c r="F4" s="601">
        <v>1.1000000000000001</v>
      </c>
      <c r="G4" s="601"/>
      <c r="H4" s="586">
        <f>+F4+H5</f>
        <v>2.2999999999999998</v>
      </c>
      <c r="I4" s="586"/>
      <c r="J4" s="586">
        <f>+H4+J7</f>
        <v>3.5999999999999996</v>
      </c>
      <c r="K4" s="586"/>
      <c r="L4" s="586">
        <f>J4+L9</f>
        <v>4.6999999999999993</v>
      </c>
      <c r="M4" s="586"/>
      <c r="N4" s="586">
        <f>L4+N11</f>
        <v>5.7999999999999989</v>
      </c>
      <c r="O4" s="586"/>
      <c r="P4" s="586">
        <f>+N4+P13</f>
        <v>6.8999999999999986</v>
      </c>
      <c r="Q4" s="586"/>
      <c r="R4" s="586">
        <f>+P4+R15</f>
        <v>7.5999999999999988</v>
      </c>
      <c r="S4" s="586"/>
      <c r="T4" s="586">
        <f>+R4+T17</f>
        <v>9.3999999999999986</v>
      </c>
      <c r="U4" s="586"/>
      <c r="V4" s="586">
        <f>+T4+V19</f>
        <v>11.299999999999999</v>
      </c>
      <c r="W4" s="586"/>
      <c r="X4" s="586">
        <f>+V4+X21</f>
        <v>12.299999999999999</v>
      </c>
      <c r="Y4" s="586"/>
      <c r="Z4" s="586">
        <f>+X4+Z23</f>
        <v>13.299999999999999</v>
      </c>
      <c r="AA4" s="586"/>
      <c r="AB4" s="586">
        <f>+Z4+AB25</f>
        <v>13.899999999999999</v>
      </c>
      <c r="AC4" s="586"/>
      <c r="AD4" s="586">
        <f>+AB4+AD27</f>
        <v>15.299999999999999</v>
      </c>
      <c r="AE4" s="586"/>
      <c r="AF4" s="586">
        <f>+AD4+AF29</f>
        <v>16.2</v>
      </c>
      <c r="AG4" s="621"/>
      <c r="AH4" s="622">
        <f>+AF4+$AH$31</f>
        <v>17.2</v>
      </c>
      <c r="AI4" s="586"/>
      <c r="AJ4" s="586">
        <f>+AH4+AJ33</f>
        <v>17.899999999999999</v>
      </c>
      <c r="AK4" s="586"/>
      <c r="AL4" s="586">
        <f>+AJ4+AL35</f>
        <v>18.7</v>
      </c>
      <c r="AM4" s="586"/>
      <c r="AN4" s="586">
        <f>+AL4+AN37</f>
        <v>19.599999999999998</v>
      </c>
      <c r="AO4" s="586"/>
      <c r="AP4" s="586">
        <f>+AN4+AP39</f>
        <v>19.999999999999996</v>
      </c>
      <c r="AQ4" s="586"/>
      <c r="AR4" s="586">
        <f>+AP4+AR41</f>
        <v>20.699999999999996</v>
      </c>
      <c r="AS4" s="586"/>
      <c r="AT4" s="877">
        <f>+AR4+AT43</f>
        <v>21.599999999999994</v>
      </c>
      <c r="AU4" s="763"/>
      <c r="AV4" s="612">
        <f>+AT4+AV45</f>
        <v>22.599999999999994</v>
      </c>
      <c r="AW4" s="591"/>
    </row>
    <row r="5" spans="1:50" s="139" customFormat="1" ht="28.5" customHeight="1">
      <c r="A5" s="602" t="s">
        <v>121</v>
      </c>
      <c r="B5" s="140"/>
      <c r="C5" s="141">
        <f>MROUND(ROUNDDOWN(B6*0.8,-1),50)</f>
        <v>1050</v>
      </c>
      <c r="D5" s="142"/>
      <c r="E5" s="143">
        <f>C5-$S$1</f>
        <v>0</v>
      </c>
      <c r="F5" s="604" t="s">
        <v>216</v>
      </c>
      <c r="G5" s="605"/>
      <c r="H5" s="601">
        <v>1.2</v>
      </c>
      <c r="I5" s="601"/>
      <c r="J5" s="608">
        <f>H5+J7</f>
        <v>2.5</v>
      </c>
      <c r="K5" s="609"/>
      <c r="L5" s="608">
        <f>J5+L9</f>
        <v>3.6</v>
      </c>
      <c r="M5" s="609"/>
      <c r="N5" s="608">
        <f>L5+N11</f>
        <v>4.7</v>
      </c>
      <c r="O5" s="609"/>
      <c r="P5" s="608">
        <f>N5+P13</f>
        <v>5.8000000000000007</v>
      </c>
      <c r="Q5" s="609"/>
      <c r="R5" s="608">
        <f>P5+R15</f>
        <v>6.5000000000000009</v>
      </c>
      <c r="S5" s="609"/>
      <c r="T5" s="582">
        <f>R5+T17</f>
        <v>8.3000000000000007</v>
      </c>
      <c r="U5" s="583"/>
      <c r="V5" s="582">
        <f>T5+V19</f>
        <v>10.200000000000001</v>
      </c>
      <c r="W5" s="583"/>
      <c r="X5" s="582">
        <f>V5+X21</f>
        <v>11.200000000000001</v>
      </c>
      <c r="Y5" s="583"/>
      <c r="Z5" s="582">
        <f>X5+Z23</f>
        <v>12.200000000000001</v>
      </c>
      <c r="AA5" s="583"/>
      <c r="AB5" s="582">
        <f>Z5+AB25</f>
        <v>12.8</v>
      </c>
      <c r="AC5" s="583"/>
      <c r="AD5" s="582">
        <f>AB5+AD27</f>
        <v>14.200000000000001</v>
      </c>
      <c r="AE5" s="583"/>
      <c r="AF5" s="582">
        <f>AD5+AF29</f>
        <v>15.100000000000001</v>
      </c>
      <c r="AG5" s="619"/>
      <c r="AH5" s="737">
        <f>AF5+$AH$31</f>
        <v>16.100000000000001</v>
      </c>
      <c r="AI5" s="583"/>
      <c r="AJ5" s="582">
        <f>AH5+$AJ$33</f>
        <v>16.8</v>
      </c>
      <c r="AK5" s="583"/>
      <c r="AL5" s="582">
        <f>AJ5+$AL$35</f>
        <v>17.600000000000001</v>
      </c>
      <c r="AM5" s="583"/>
      <c r="AN5" s="582">
        <f>AL5+$AN$37</f>
        <v>18.5</v>
      </c>
      <c r="AO5" s="583"/>
      <c r="AP5" s="582">
        <f>AN5+$AP$39</f>
        <v>18.899999999999999</v>
      </c>
      <c r="AQ5" s="583"/>
      <c r="AR5" s="582">
        <f>AP5+$AR$41</f>
        <v>19.599999999999998</v>
      </c>
      <c r="AS5" s="583"/>
      <c r="AT5" s="871">
        <f>AR5+$AT$43</f>
        <v>20.499999999999996</v>
      </c>
      <c r="AU5" s="875"/>
      <c r="AV5" s="871">
        <f>AT5+$AV$45</f>
        <v>21.499999999999996</v>
      </c>
      <c r="AW5" s="872"/>
    </row>
    <row r="6" spans="1:50" s="139" customFormat="1" ht="28.5" customHeight="1">
      <c r="A6" s="603"/>
      <c r="B6" s="144">
        <v>1300</v>
      </c>
      <c r="C6" s="145"/>
      <c r="D6" s="146">
        <f>B6-$P$1</f>
        <v>0</v>
      </c>
      <c r="E6" s="147"/>
      <c r="F6" s="606"/>
      <c r="G6" s="607"/>
      <c r="H6" s="601"/>
      <c r="I6" s="601"/>
      <c r="J6" s="610"/>
      <c r="K6" s="611"/>
      <c r="L6" s="610"/>
      <c r="M6" s="611"/>
      <c r="N6" s="610"/>
      <c r="O6" s="611"/>
      <c r="P6" s="610"/>
      <c r="Q6" s="611"/>
      <c r="R6" s="610"/>
      <c r="S6" s="611"/>
      <c r="T6" s="584"/>
      <c r="U6" s="585"/>
      <c r="V6" s="584"/>
      <c r="W6" s="585"/>
      <c r="X6" s="584"/>
      <c r="Y6" s="585"/>
      <c r="Z6" s="584"/>
      <c r="AA6" s="585"/>
      <c r="AB6" s="584"/>
      <c r="AC6" s="585"/>
      <c r="AD6" s="584"/>
      <c r="AE6" s="585"/>
      <c r="AF6" s="584"/>
      <c r="AG6" s="620"/>
      <c r="AH6" s="738"/>
      <c r="AI6" s="585"/>
      <c r="AJ6" s="584"/>
      <c r="AK6" s="585"/>
      <c r="AL6" s="584"/>
      <c r="AM6" s="585"/>
      <c r="AN6" s="584"/>
      <c r="AO6" s="585"/>
      <c r="AP6" s="584"/>
      <c r="AQ6" s="585"/>
      <c r="AR6" s="584"/>
      <c r="AS6" s="585"/>
      <c r="AT6" s="873"/>
      <c r="AU6" s="876"/>
      <c r="AV6" s="873"/>
      <c r="AW6" s="874"/>
    </row>
    <row r="7" spans="1:50" s="139" customFormat="1" ht="28.5" customHeight="1">
      <c r="A7" s="602" t="s">
        <v>122</v>
      </c>
      <c r="B7" s="140"/>
      <c r="C7" s="141">
        <f>MROUND(ROUNDDOWN(B8*0.8,-1),50)</f>
        <v>1050</v>
      </c>
      <c r="D7" s="142"/>
      <c r="E7" s="143">
        <f>C7-$S$1</f>
        <v>0</v>
      </c>
      <c r="F7" s="184"/>
      <c r="G7" s="165">
        <f>MROUND(ROUNDDOWN(F8*0.8,-1),50)</f>
        <v>1050</v>
      </c>
      <c r="H7" s="604" t="s">
        <v>202</v>
      </c>
      <c r="I7" s="605"/>
      <c r="J7" s="601">
        <v>1.3</v>
      </c>
      <c r="K7" s="601"/>
      <c r="L7" s="608">
        <f>J7+L9</f>
        <v>2.4000000000000004</v>
      </c>
      <c r="M7" s="609"/>
      <c r="N7" s="608">
        <f>L7+N11</f>
        <v>3.5000000000000004</v>
      </c>
      <c r="O7" s="609"/>
      <c r="P7" s="608">
        <f>N7+P13</f>
        <v>4.6000000000000005</v>
      </c>
      <c r="Q7" s="609"/>
      <c r="R7" s="608">
        <f>P7+R15</f>
        <v>5.3000000000000007</v>
      </c>
      <c r="S7" s="609"/>
      <c r="T7" s="608">
        <f>R7+T17</f>
        <v>7.1000000000000005</v>
      </c>
      <c r="U7" s="609"/>
      <c r="V7" s="582">
        <f>T7+V19</f>
        <v>9</v>
      </c>
      <c r="W7" s="583"/>
      <c r="X7" s="582">
        <f>V7+X21</f>
        <v>10</v>
      </c>
      <c r="Y7" s="583"/>
      <c r="Z7" s="582">
        <f>X7+Z23</f>
        <v>11</v>
      </c>
      <c r="AA7" s="583"/>
      <c r="AB7" s="582">
        <f>Z7+AB25</f>
        <v>11.6</v>
      </c>
      <c r="AC7" s="583"/>
      <c r="AD7" s="582">
        <f>AB7+AD27</f>
        <v>13</v>
      </c>
      <c r="AE7" s="583"/>
      <c r="AF7" s="582">
        <f>AD7+AF29</f>
        <v>13.9</v>
      </c>
      <c r="AG7" s="619"/>
      <c r="AH7" s="737">
        <f t="shared" ref="AH7" si="0">AF7+$AH$31</f>
        <v>14.9</v>
      </c>
      <c r="AI7" s="583"/>
      <c r="AJ7" s="582">
        <f t="shared" ref="AJ7" si="1">AH7+$AJ$33</f>
        <v>15.6</v>
      </c>
      <c r="AK7" s="583"/>
      <c r="AL7" s="582">
        <f t="shared" ref="AL7" si="2">AJ7+$AL$35</f>
        <v>16.399999999999999</v>
      </c>
      <c r="AM7" s="583"/>
      <c r="AN7" s="582">
        <f t="shared" ref="AN7" si="3">AL7+$AN$37</f>
        <v>17.299999999999997</v>
      </c>
      <c r="AO7" s="583"/>
      <c r="AP7" s="582">
        <f t="shared" ref="AP7" si="4">AN7+$AP$39</f>
        <v>17.699999999999996</v>
      </c>
      <c r="AQ7" s="583"/>
      <c r="AR7" s="582">
        <f>AP7+$AR$41</f>
        <v>18.399999999999995</v>
      </c>
      <c r="AS7" s="583"/>
      <c r="AT7" s="871">
        <f t="shared" ref="AT7" si="5">AR7+$AT$43</f>
        <v>19.299999999999994</v>
      </c>
      <c r="AU7" s="875"/>
      <c r="AV7" s="871">
        <f t="shared" ref="AV7" si="6">AT7+$AV$45</f>
        <v>20.299999999999994</v>
      </c>
      <c r="AW7" s="872"/>
    </row>
    <row r="8" spans="1:50" s="139" customFormat="1" ht="28.5" customHeight="1">
      <c r="A8" s="603"/>
      <c r="B8" s="144">
        <v>1300</v>
      </c>
      <c r="C8" s="145"/>
      <c r="D8" s="146">
        <f>B8-$P$1</f>
        <v>0</v>
      </c>
      <c r="E8" s="147"/>
      <c r="F8" s="210">
        <f>IF((H5)&lt;=$X$1,$P$1,$P$1+MROUND(ROUNDDOWN((H5-$X$1)*$I$1,-1),50))</f>
        <v>1300</v>
      </c>
      <c r="G8" s="211"/>
      <c r="H8" s="606"/>
      <c r="I8" s="607"/>
      <c r="J8" s="601"/>
      <c r="K8" s="601"/>
      <c r="L8" s="610"/>
      <c r="M8" s="611"/>
      <c r="N8" s="610"/>
      <c r="O8" s="611"/>
      <c r="P8" s="610"/>
      <c r="Q8" s="611"/>
      <c r="R8" s="610"/>
      <c r="S8" s="611"/>
      <c r="T8" s="610"/>
      <c r="U8" s="611"/>
      <c r="V8" s="584"/>
      <c r="W8" s="585"/>
      <c r="X8" s="584"/>
      <c r="Y8" s="585"/>
      <c r="Z8" s="584"/>
      <c r="AA8" s="585"/>
      <c r="AB8" s="584"/>
      <c r="AC8" s="585"/>
      <c r="AD8" s="584"/>
      <c r="AE8" s="585"/>
      <c r="AF8" s="584"/>
      <c r="AG8" s="620"/>
      <c r="AH8" s="738"/>
      <c r="AI8" s="585"/>
      <c r="AJ8" s="584"/>
      <c r="AK8" s="585"/>
      <c r="AL8" s="584"/>
      <c r="AM8" s="585"/>
      <c r="AN8" s="584"/>
      <c r="AO8" s="585"/>
      <c r="AP8" s="584"/>
      <c r="AQ8" s="585"/>
      <c r="AR8" s="584"/>
      <c r="AS8" s="585"/>
      <c r="AT8" s="873"/>
      <c r="AU8" s="876"/>
      <c r="AV8" s="873"/>
      <c r="AW8" s="874"/>
    </row>
    <row r="9" spans="1:50" s="139" customFormat="1" ht="28.5" customHeight="1">
      <c r="A9" s="602" t="s">
        <v>123</v>
      </c>
      <c r="B9" s="140"/>
      <c r="C9" s="141">
        <f>MROUND(ROUNDDOWN(B10*0.8,-1),50)</f>
        <v>1050</v>
      </c>
      <c r="D9" s="142"/>
      <c r="E9" s="143">
        <f>C9-$S$1</f>
        <v>0</v>
      </c>
      <c r="F9" s="184"/>
      <c r="G9" s="165">
        <f>MROUND(ROUNDDOWN(F10*0.8,-1),50)</f>
        <v>1050</v>
      </c>
      <c r="H9" s="184"/>
      <c r="I9" s="165">
        <f>MROUND(ROUNDDOWN(H10*0.8,-1),50)</f>
        <v>1050</v>
      </c>
      <c r="J9" s="604" t="s">
        <v>204</v>
      </c>
      <c r="K9" s="605"/>
      <c r="L9" s="601">
        <v>1.1000000000000001</v>
      </c>
      <c r="M9" s="601"/>
      <c r="N9" s="625">
        <f>L9+N11</f>
        <v>2.2000000000000002</v>
      </c>
      <c r="O9" s="630"/>
      <c r="P9" s="625">
        <f>N9+P13</f>
        <v>3.3000000000000003</v>
      </c>
      <c r="Q9" s="630"/>
      <c r="R9" s="625">
        <f>P9+R15</f>
        <v>4</v>
      </c>
      <c r="S9" s="630"/>
      <c r="T9" s="625">
        <f>R9+T17</f>
        <v>5.8</v>
      </c>
      <c r="U9" s="630"/>
      <c r="V9" s="625">
        <f>T9+V19</f>
        <v>7.6999999999999993</v>
      </c>
      <c r="W9" s="630"/>
      <c r="X9" s="578">
        <f>V9+X21</f>
        <v>8.6999999999999993</v>
      </c>
      <c r="Y9" s="589"/>
      <c r="Z9" s="578">
        <f>X9+Z23</f>
        <v>9.6999999999999993</v>
      </c>
      <c r="AA9" s="589"/>
      <c r="AB9" s="578">
        <f>Z9+AB25</f>
        <v>10.299999999999999</v>
      </c>
      <c r="AC9" s="589"/>
      <c r="AD9" s="578">
        <f>AB9+AD27</f>
        <v>11.7</v>
      </c>
      <c r="AE9" s="589"/>
      <c r="AF9" s="578">
        <f>AD9+AF29</f>
        <v>12.6</v>
      </c>
      <c r="AG9" s="635"/>
      <c r="AH9" s="737">
        <f t="shared" ref="AH9" si="7">AF9+$AH$31</f>
        <v>13.6</v>
      </c>
      <c r="AI9" s="583"/>
      <c r="AJ9" s="582">
        <f t="shared" ref="AJ9" si="8">AH9+$AJ$33</f>
        <v>14.299999999999999</v>
      </c>
      <c r="AK9" s="583"/>
      <c r="AL9" s="582">
        <f t="shared" ref="AL9" si="9">AJ9+$AL$35</f>
        <v>15.1</v>
      </c>
      <c r="AM9" s="583"/>
      <c r="AN9" s="582">
        <f t="shared" ref="AN9" si="10">AL9+$AN$37</f>
        <v>16</v>
      </c>
      <c r="AO9" s="583"/>
      <c r="AP9" s="582">
        <f t="shared" ref="AP9" si="11">AN9+$AP$39</f>
        <v>16.399999999999999</v>
      </c>
      <c r="AQ9" s="583"/>
      <c r="AR9" s="582">
        <f t="shared" ref="AR9" si="12">AP9+$AR$41</f>
        <v>17.099999999999998</v>
      </c>
      <c r="AS9" s="583"/>
      <c r="AT9" s="871">
        <f t="shared" ref="AT9" si="13">AR9+$AT$43</f>
        <v>17.999999999999996</v>
      </c>
      <c r="AU9" s="875"/>
      <c r="AV9" s="871">
        <f t="shared" ref="AV9" si="14">AT9+$AV$45</f>
        <v>18.999999999999996</v>
      </c>
      <c r="AW9" s="872"/>
    </row>
    <row r="10" spans="1:50" s="139" customFormat="1" ht="28.5" customHeight="1">
      <c r="A10" s="603"/>
      <c r="B10" s="144">
        <v>1300</v>
      </c>
      <c r="C10" s="145"/>
      <c r="D10" s="146">
        <f>B10-$P$1</f>
        <v>0</v>
      </c>
      <c r="E10" s="147"/>
      <c r="F10" s="210">
        <f>IF((J5)&lt;=$X$1,$P$1,$P$1+MROUND(ROUNDDOWN((J5-$X$1)*$I$1,-1),50))</f>
        <v>1300</v>
      </c>
      <c r="G10" s="211"/>
      <c r="H10" s="210">
        <f>IF((J7)&lt;=$X$1,$P$1,$P$1+MROUND(ROUNDDOWN((J7-$X$1)*$I$1,-1),50))</f>
        <v>1300</v>
      </c>
      <c r="I10" s="211"/>
      <c r="J10" s="606"/>
      <c r="K10" s="607"/>
      <c r="L10" s="601"/>
      <c r="M10" s="601"/>
      <c r="N10" s="627"/>
      <c r="O10" s="632"/>
      <c r="P10" s="627"/>
      <c r="Q10" s="632"/>
      <c r="R10" s="627"/>
      <c r="S10" s="632"/>
      <c r="T10" s="627"/>
      <c r="U10" s="632"/>
      <c r="V10" s="627"/>
      <c r="W10" s="632"/>
      <c r="X10" s="580"/>
      <c r="Y10" s="590"/>
      <c r="Z10" s="580"/>
      <c r="AA10" s="590"/>
      <c r="AB10" s="580"/>
      <c r="AC10" s="590"/>
      <c r="AD10" s="580"/>
      <c r="AE10" s="590"/>
      <c r="AF10" s="580"/>
      <c r="AG10" s="636"/>
      <c r="AH10" s="738"/>
      <c r="AI10" s="585"/>
      <c r="AJ10" s="584"/>
      <c r="AK10" s="585"/>
      <c r="AL10" s="584"/>
      <c r="AM10" s="585"/>
      <c r="AN10" s="584"/>
      <c r="AO10" s="585"/>
      <c r="AP10" s="584"/>
      <c r="AQ10" s="585"/>
      <c r="AR10" s="584"/>
      <c r="AS10" s="585"/>
      <c r="AT10" s="873"/>
      <c r="AU10" s="876"/>
      <c r="AV10" s="873"/>
      <c r="AW10" s="874"/>
    </row>
    <row r="11" spans="1:50" s="139" customFormat="1" ht="28.5" customHeight="1">
      <c r="A11" s="602" t="s">
        <v>124</v>
      </c>
      <c r="B11" s="140"/>
      <c r="C11" s="141">
        <f>MROUND(ROUNDDOWN(B12*0.8,-1),50)</f>
        <v>1050</v>
      </c>
      <c r="D11" s="142"/>
      <c r="E11" s="143">
        <f>C11-$S$1</f>
        <v>0</v>
      </c>
      <c r="F11" s="184"/>
      <c r="G11" s="165">
        <f>MROUND(ROUNDDOWN(F12*0.8,-1),50)</f>
        <v>1050</v>
      </c>
      <c r="H11" s="184"/>
      <c r="I11" s="165">
        <f>MROUND(ROUNDDOWN(H12*0.8,-1),50)</f>
        <v>1050</v>
      </c>
      <c r="J11" s="184"/>
      <c r="K11" s="165">
        <f>MROUND(ROUNDDOWN(J12*0.8,-1),50)</f>
        <v>1050</v>
      </c>
      <c r="L11" s="624" t="s">
        <v>203</v>
      </c>
      <c r="M11" s="605"/>
      <c r="N11" s="601">
        <v>1.1000000000000001</v>
      </c>
      <c r="O11" s="601"/>
      <c r="P11" s="608">
        <f>N11+P13</f>
        <v>2.2000000000000002</v>
      </c>
      <c r="Q11" s="609"/>
      <c r="R11" s="608">
        <f>P11+R15</f>
        <v>2.9000000000000004</v>
      </c>
      <c r="S11" s="609"/>
      <c r="T11" s="608">
        <f>R11+T17</f>
        <v>4.7</v>
      </c>
      <c r="U11" s="609"/>
      <c r="V11" s="608">
        <f>T11+V19</f>
        <v>6.6</v>
      </c>
      <c r="W11" s="609"/>
      <c r="X11" s="608">
        <f>V11+X21</f>
        <v>7.6</v>
      </c>
      <c r="Y11" s="609"/>
      <c r="Z11" s="582">
        <f>X11+Z23</f>
        <v>8.6</v>
      </c>
      <c r="AA11" s="583"/>
      <c r="AB11" s="582">
        <f>Z11+AB25</f>
        <v>9.1999999999999993</v>
      </c>
      <c r="AC11" s="583"/>
      <c r="AD11" s="582">
        <f>AB11+AD27</f>
        <v>10.6</v>
      </c>
      <c r="AE11" s="583"/>
      <c r="AF11" s="582">
        <f>AD11+AF29</f>
        <v>11.5</v>
      </c>
      <c r="AG11" s="619"/>
      <c r="AH11" s="737">
        <f t="shared" ref="AH11" si="15">AF11+$AH$31</f>
        <v>12.5</v>
      </c>
      <c r="AI11" s="583"/>
      <c r="AJ11" s="582">
        <f t="shared" ref="AJ11" si="16">AH11+$AJ$33</f>
        <v>13.2</v>
      </c>
      <c r="AK11" s="583"/>
      <c r="AL11" s="582">
        <f t="shared" ref="AL11" si="17">AJ11+$AL$35</f>
        <v>14</v>
      </c>
      <c r="AM11" s="583"/>
      <c r="AN11" s="582">
        <f t="shared" ref="AN11" si="18">AL11+$AN$37</f>
        <v>14.9</v>
      </c>
      <c r="AO11" s="583"/>
      <c r="AP11" s="582">
        <f t="shared" ref="AP11" si="19">AN11+$AP$39</f>
        <v>15.3</v>
      </c>
      <c r="AQ11" s="583"/>
      <c r="AR11" s="582">
        <f t="shared" ref="AR11" si="20">AP11+$AR$41</f>
        <v>16</v>
      </c>
      <c r="AS11" s="583"/>
      <c r="AT11" s="871">
        <f t="shared" ref="AT11" si="21">AR11+$AT$43</f>
        <v>16.899999999999999</v>
      </c>
      <c r="AU11" s="875"/>
      <c r="AV11" s="871">
        <f t="shared" ref="AV11" si="22">AT11+$AV$45</f>
        <v>17.899999999999999</v>
      </c>
      <c r="AW11" s="872"/>
    </row>
    <row r="12" spans="1:50" s="139" customFormat="1" ht="28.5" customHeight="1">
      <c r="A12" s="603"/>
      <c r="B12" s="144">
        <v>1300</v>
      </c>
      <c r="C12" s="145"/>
      <c r="D12" s="146">
        <f>B12-$P$1</f>
        <v>0</v>
      </c>
      <c r="E12" s="147"/>
      <c r="F12" s="210">
        <f>IF((L5)&lt;=$X$1,$P$1,$P$1+MROUND(ROUNDDOWN((L5-$X$1)*$I$1,-1),50))</f>
        <v>1300</v>
      </c>
      <c r="G12" s="211"/>
      <c r="H12" s="210">
        <f>IF((L7)&lt;=$X$1,$P$1,$P$1+MROUND(ROUNDDOWN((L7-$X$1)*$I$1,-1),50))</f>
        <v>1300</v>
      </c>
      <c r="I12" s="211"/>
      <c r="J12" s="210">
        <f>IF((L9)&lt;=$X$1,$P$1,$P$1+MROUND(ROUNDDOWN((L9-$X$1)*$I$1,-1),50))</f>
        <v>1300</v>
      </c>
      <c r="K12" s="211"/>
      <c r="L12" s="606"/>
      <c r="M12" s="607"/>
      <c r="N12" s="601"/>
      <c r="O12" s="601"/>
      <c r="P12" s="610"/>
      <c r="Q12" s="611"/>
      <c r="R12" s="610"/>
      <c r="S12" s="611"/>
      <c r="T12" s="610"/>
      <c r="U12" s="611"/>
      <c r="V12" s="610"/>
      <c r="W12" s="611"/>
      <c r="X12" s="610"/>
      <c r="Y12" s="611"/>
      <c r="Z12" s="584"/>
      <c r="AA12" s="585"/>
      <c r="AB12" s="584"/>
      <c r="AC12" s="585"/>
      <c r="AD12" s="584"/>
      <c r="AE12" s="585"/>
      <c r="AF12" s="584"/>
      <c r="AG12" s="620"/>
      <c r="AH12" s="738"/>
      <c r="AI12" s="585"/>
      <c r="AJ12" s="584"/>
      <c r="AK12" s="585"/>
      <c r="AL12" s="584"/>
      <c r="AM12" s="585"/>
      <c r="AN12" s="584"/>
      <c r="AO12" s="585"/>
      <c r="AP12" s="584"/>
      <c r="AQ12" s="585"/>
      <c r="AR12" s="584"/>
      <c r="AS12" s="585"/>
      <c r="AT12" s="873"/>
      <c r="AU12" s="876"/>
      <c r="AV12" s="873"/>
      <c r="AW12" s="874"/>
    </row>
    <row r="13" spans="1:50" s="139" customFormat="1" ht="28.5" customHeight="1">
      <c r="A13" s="602" t="s">
        <v>125</v>
      </c>
      <c r="B13" s="140"/>
      <c r="C13" s="141">
        <f>MROUND(ROUNDDOWN(B14*0.8,-1),50)</f>
        <v>1050</v>
      </c>
      <c r="D13" s="142"/>
      <c r="E13" s="143">
        <f>C13-$S$1</f>
        <v>0</v>
      </c>
      <c r="F13" s="184"/>
      <c r="G13" s="165">
        <f>MROUND(ROUNDDOWN(F14*0.8,-1),50)</f>
        <v>1050</v>
      </c>
      <c r="H13" s="184"/>
      <c r="I13" s="165">
        <f>MROUND(ROUNDDOWN(H14*0.8,-1),50)</f>
        <v>1050</v>
      </c>
      <c r="J13" s="184"/>
      <c r="K13" s="165">
        <f>MROUND(ROUNDDOWN(J14*0.8,-1),50)</f>
        <v>1050</v>
      </c>
      <c r="L13" s="184"/>
      <c r="M13" s="165">
        <f>MROUND(ROUNDDOWN(L14*0.8,-1),50)</f>
        <v>1050</v>
      </c>
      <c r="N13" s="604" t="s">
        <v>205</v>
      </c>
      <c r="O13" s="605"/>
      <c r="P13" s="601">
        <v>1.1000000000000001</v>
      </c>
      <c r="Q13" s="601"/>
      <c r="R13" s="625">
        <f>P13+R15</f>
        <v>1.8</v>
      </c>
      <c r="S13" s="630"/>
      <c r="T13" s="625">
        <f>R13+T17</f>
        <v>3.6</v>
      </c>
      <c r="U13" s="630"/>
      <c r="V13" s="625">
        <f>T13+V19</f>
        <v>5.5</v>
      </c>
      <c r="W13" s="630"/>
      <c r="X13" s="625">
        <f>V13+X21</f>
        <v>6.5</v>
      </c>
      <c r="Y13" s="630"/>
      <c r="Z13" s="625">
        <f>X13+Z23</f>
        <v>7.5</v>
      </c>
      <c r="AA13" s="630"/>
      <c r="AB13" s="578">
        <f>Z13+AB25</f>
        <v>8.1</v>
      </c>
      <c r="AC13" s="589"/>
      <c r="AD13" s="578">
        <f>AB13+AD27</f>
        <v>9.5</v>
      </c>
      <c r="AE13" s="589"/>
      <c r="AF13" s="578">
        <f>AD13+AF29</f>
        <v>10.4</v>
      </c>
      <c r="AG13" s="635"/>
      <c r="AH13" s="737">
        <f t="shared" ref="AH13" si="23">AF13+$AH$31</f>
        <v>11.4</v>
      </c>
      <c r="AI13" s="583"/>
      <c r="AJ13" s="582">
        <f t="shared" ref="AJ13" si="24">AH13+$AJ$33</f>
        <v>12.1</v>
      </c>
      <c r="AK13" s="583"/>
      <c r="AL13" s="582">
        <f t="shared" ref="AL13" si="25">AJ13+$AL$35</f>
        <v>12.9</v>
      </c>
      <c r="AM13" s="583"/>
      <c r="AN13" s="582">
        <f t="shared" ref="AN13" si="26">AL13+$AN$37</f>
        <v>13.8</v>
      </c>
      <c r="AO13" s="583"/>
      <c r="AP13" s="582">
        <f t="shared" ref="AP13" si="27">AN13+$AP$39</f>
        <v>14.200000000000001</v>
      </c>
      <c r="AQ13" s="583"/>
      <c r="AR13" s="582">
        <f t="shared" ref="AR13" si="28">AP13+$AR$41</f>
        <v>14.9</v>
      </c>
      <c r="AS13" s="583"/>
      <c r="AT13" s="871">
        <f t="shared" ref="AT13" si="29">AR13+$AT$43</f>
        <v>15.8</v>
      </c>
      <c r="AU13" s="875"/>
      <c r="AV13" s="871">
        <f t="shared" ref="AV13" si="30">AT13+$AV$45</f>
        <v>16.8</v>
      </c>
      <c r="AW13" s="872"/>
    </row>
    <row r="14" spans="1:50" s="139" customFormat="1" ht="28.5" customHeight="1">
      <c r="A14" s="603"/>
      <c r="B14" s="144">
        <v>1300</v>
      </c>
      <c r="C14" s="145"/>
      <c r="D14" s="146">
        <f>B14-$P$1</f>
        <v>0</v>
      </c>
      <c r="E14" s="147"/>
      <c r="F14" s="210">
        <f>IF((N5)&lt;=$X$1,$P$1,$P$1+MROUND(ROUNDDOWN((N5-$X$1)*$I$1,-1),50))</f>
        <v>1300</v>
      </c>
      <c r="G14" s="211"/>
      <c r="H14" s="210">
        <f>IF((N7)&lt;=$X$1,$P$1,$P$1+MROUND(ROUNDDOWN((N7-$X$1)*$I$1,-1),50))</f>
        <v>1300</v>
      </c>
      <c r="I14" s="211"/>
      <c r="J14" s="210">
        <f>IF((N9)&lt;=$X$1,$P$1,$P$1+MROUND(ROUNDDOWN((N9-$X$1)*$I$1,-1),50))</f>
        <v>1300</v>
      </c>
      <c r="K14" s="211"/>
      <c r="L14" s="210">
        <f>IF((N11)&lt;=$X$1,$P$1,$P$1+MROUND(ROUNDDOWN((N11-$X$1)*$I$1,-1),50))</f>
        <v>1300</v>
      </c>
      <c r="M14" s="211"/>
      <c r="N14" s="606"/>
      <c r="O14" s="607"/>
      <c r="P14" s="601"/>
      <c r="Q14" s="601"/>
      <c r="R14" s="627"/>
      <c r="S14" s="632"/>
      <c r="T14" s="627"/>
      <c r="U14" s="632"/>
      <c r="V14" s="627"/>
      <c r="W14" s="632"/>
      <c r="X14" s="627"/>
      <c r="Y14" s="632"/>
      <c r="Z14" s="627"/>
      <c r="AA14" s="632"/>
      <c r="AB14" s="580"/>
      <c r="AC14" s="590"/>
      <c r="AD14" s="580"/>
      <c r="AE14" s="590"/>
      <c r="AF14" s="580"/>
      <c r="AG14" s="636"/>
      <c r="AH14" s="738"/>
      <c r="AI14" s="585"/>
      <c r="AJ14" s="584"/>
      <c r="AK14" s="585"/>
      <c r="AL14" s="584"/>
      <c r="AM14" s="585"/>
      <c r="AN14" s="584"/>
      <c r="AO14" s="585"/>
      <c r="AP14" s="584"/>
      <c r="AQ14" s="585"/>
      <c r="AR14" s="584"/>
      <c r="AS14" s="585"/>
      <c r="AT14" s="873"/>
      <c r="AU14" s="876"/>
      <c r="AV14" s="873"/>
      <c r="AW14" s="874"/>
    </row>
    <row r="15" spans="1:50" s="139" customFormat="1" ht="28.5" customHeight="1">
      <c r="A15" s="602" t="s">
        <v>126</v>
      </c>
      <c r="B15" s="140"/>
      <c r="C15" s="141">
        <f>MROUND(ROUNDDOWN(B16*0.8,-1),50)</f>
        <v>1050</v>
      </c>
      <c r="D15" s="142"/>
      <c r="E15" s="143">
        <f>C15-$S$1</f>
        <v>0</v>
      </c>
      <c r="F15" s="184"/>
      <c r="G15" s="165">
        <f>MROUND(ROUNDDOWN(F16*0.8,-1),50)</f>
        <v>1050</v>
      </c>
      <c r="H15" s="184"/>
      <c r="I15" s="165">
        <f>MROUND(ROUNDDOWN(H16*0.8,-1),50)</f>
        <v>1050</v>
      </c>
      <c r="J15" s="184"/>
      <c r="K15" s="165">
        <f>MROUND(ROUNDDOWN(J16*0.8,-1),50)</f>
        <v>1050</v>
      </c>
      <c r="L15" s="184"/>
      <c r="M15" s="165">
        <f>MROUND(ROUNDDOWN(L16*0.8,-1),50)</f>
        <v>1050</v>
      </c>
      <c r="N15" s="184"/>
      <c r="O15" s="165">
        <f>MROUND(ROUNDDOWN(N16*0.8,-1),50)</f>
        <v>1050</v>
      </c>
      <c r="P15" s="604" t="s">
        <v>206</v>
      </c>
      <c r="Q15" s="605"/>
      <c r="R15" s="672">
        <v>0.7</v>
      </c>
      <c r="S15" s="672"/>
      <c r="T15" s="608">
        <f>R15+T17</f>
        <v>2.5</v>
      </c>
      <c r="U15" s="609"/>
      <c r="V15" s="608">
        <f>T15+V19</f>
        <v>4.4000000000000004</v>
      </c>
      <c r="W15" s="609"/>
      <c r="X15" s="608">
        <f>V15+X21</f>
        <v>5.4</v>
      </c>
      <c r="Y15" s="609"/>
      <c r="Z15" s="608">
        <f>X15+Z23</f>
        <v>6.4</v>
      </c>
      <c r="AA15" s="609"/>
      <c r="AB15" s="608">
        <f>Z15+AB25</f>
        <v>7</v>
      </c>
      <c r="AC15" s="609"/>
      <c r="AD15" s="582">
        <f>AB15+AD27</f>
        <v>8.4</v>
      </c>
      <c r="AE15" s="583"/>
      <c r="AF15" s="582">
        <f>AD15+AF29</f>
        <v>9.3000000000000007</v>
      </c>
      <c r="AG15" s="619"/>
      <c r="AH15" s="737">
        <f t="shared" ref="AH15" si="31">AF15+$AH$31</f>
        <v>10.3</v>
      </c>
      <c r="AI15" s="583"/>
      <c r="AJ15" s="582">
        <f t="shared" ref="AJ15" si="32">AH15+$AJ$33</f>
        <v>11</v>
      </c>
      <c r="AK15" s="583"/>
      <c r="AL15" s="582">
        <f t="shared" ref="AL15" si="33">AJ15+$AL$35</f>
        <v>11.8</v>
      </c>
      <c r="AM15" s="583"/>
      <c r="AN15" s="582">
        <f t="shared" ref="AN15" si="34">AL15+$AN$37</f>
        <v>12.700000000000001</v>
      </c>
      <c r="AO15" s="583"/>
      <c r="AP15" s="582">
        <f t="shared" ref="AP15" si="35">AN15+$AP$39</f>
        <v>13.100000000000001</v>
      </c>
      <c r="AQ15" s="583"/>
      <c r="AR15" s="582">
        <f t="shared" ref="AR15" si="36">AP15+$AR$41</f>
        <v>13.8</v>
      </c>
      <c r="AS15" s="583"/>
      <c r="AT15" s="871">
        <f t="shared" ref="AT15" si="37">AR15+$AT$43</f>
        <v>14.700000000000001</v>
      </c>
      <c r="AU15" s="875"/>
      <c r="AV15" s="871">
        <f t="shared" ref="AV15" si="38">AT15+$AV$45</f>
        <v>15.700000000000001</v>
      </c>
      <c r="AW15" s="872"/>
    </row>
    <row r="16" spans="1:50" s="139" customFormat="1" ht="28.5" customHeight="1">
      <c r="A16" s="603"/>
      <c r="B16" s="144">
        <v>1300</v>
      </c>
      <c r="C16" s="145"/>
      <c r="D16" s="146">
        <f>B16-$P$1</f>
        <v>0</v>
      </c>
      <c r="E16" s="147"/>
      <c r="F16" s="210">
        <f>IF((P5)&lt;=$X$1,$P$1,$P$1+MROUND(ROUNDDOWN((P5-$X$1)*$I$1,-1),50))</f>
        <v>1300</v>
      </c>
      <c r="G16" s="211"/>
      <c r="H16" s="210">
        <f>IF((P7)&lt;=$X$1,$P$1,$P$1+MROUND(ROUNDDOWN((P7-$X$1)*$I$1,-1),50))</f>
        <v>1300</v>
      </c>
      <c r="I16" s="211"/>
      <c r="J16" s="210">
        <f>IF((P9)&lt;=$X$1,$P$1,$P$1+MROUND(ROUNDDOWN((P9-$X$1)*$I$1,-1),50))</f>
        <v>1300</v>
      </c>
      <c r="K16" s="211"/>
      <c r="L16" s="210">
        <f>IF((P11)&lt;=$X$1,$P$1,$P$1+MROUND(ROUNDDOWN((P11-$X$1)*$I$1,-1),50))</f>
        <v>1300</v>
      </c>
      <c r="M16" s="211"/>
      <c r="N16" s="210">
        <f>IF((P13)&lt;=$X$1,$P$1,$P$1+MROUND(ROUNDDOWN((P13-$X$1)*$I$1,-1),50))</f>
        <v>1300</v>
      </c>
      <c r="O16" s="211"/>
      <c r="P16" s="606"/>
      <c r="Q16" s="607"/>
      <c r="R16" s="601"/>
      <c r="S16" s="601"/>
      <c r="T16" s="610"/>
      <c r="U16" s="611"/>
      <c r="V16" s="610"/>
      <c r="W16" s="611"/>
      <c r="X16" s="610"/>
      <c r="Y16" s="611"/>
      <c r="Z16" s="610"/>
      <c r="AA16" s="611"/>
      <c r="AB16" s="610"/>
      <c r="AC16" s="611"/>
      <c r="AD16" s="584"/>
      <c r="AE16" s="585"/>
      <c r="AF16" s="584"/>
      <c r="AG16" s="620"/>
      <c r="AH16" s="738"/>
      <c r="AI16" s="585"/>
      <c r="AJ16" s="584"/>
      <c r="AK16" s="585"/>
      <c r="AL16" s="584"/>
      <c r="AM16" s="585"/>
      <c r="AN16" s="584"/>
      <c r="AO16" s="585"/>
      <c r="AP16" s="584"/>
      <c r="AQ16" s="585"/>
      <c r="AR16" s="584"/>
      <c r="AS16" s="585"/>
      <c r="AT16" s="873"/>
      <c r="AU16" s="876"/>
      <c r="AV16" s="873"/>
      <c r="AW16" s="874"/>
    </row>
    <row r="17" spans="1:49" s="139" customFormat="1" ht="28.5" customHeight="1">
      <c r="A17" s="602" t="s">
        <v>127</v>
      </c>
      <c r="B17" s="140"/>
      <c r="C17" s="141">
        <f>MROUND(ROUNDDOWN(B18*0.8,-1),50)</f>
        <v>1050</v>
      </c>
      <c r="D17" s="142"/>
      <c r="E17" s="143">
        <f>C17-$S$1</f>
        <v>0</v>
      </c>
      <c r="F17" s="184"/>
      <c r="G17" s="165">
        <f>MROUND(ROUNDDOWN(F18*0.8,-1),50)</f>
        <v>1050</v>
      </c>
      <c r="H17" s="184"/>
      <c r="I17" s="165">
        <f>MROUND(ROUNDDOWN(H18*0.8,-1),50)</f>
        <v>1050</v>
      </c>
      <c r="J17" s="184"/>
      <c r="K17" s="165">
        <f>MROUND(ROUNDDOWN(J18*0.8,-1),50)</f>
        <v>1050</v>
      </c>
      <c r="L17" s="184"/>
      <c r="M17" s="165">
        <f>MROUND(ROUNDDOWN(L18*0.8,-1),50)</f>
        <v>1050</v>
      </c>
      <c r="N17" s="184"/>
      <c r="O17" s="165">
        <f>MROUND(ROUNDDOWN(N18*0.8,-1),50)</f>
        <v>1050</v>
      </c>
      <c r="P17" s="184"/>
      <c r="Q17" s="165">
        <f>MROUND(ROUNDDOWN(P18*0.8,-1),50)</f>
        <v>1050</v>
      </c>
      <c r="R17" s="624" t="s">
        <v>207</v>
      </c>
      <c r="S17" s="605"/>
      <c r="T17" s="601">
        <v>1.8</v>
      </c>
      <c r="U17" s="637"/>
      <c r="V17" s="625">
        <f>T17+V19</f>
        <v>3.7</v>
      </c>
      <c r="W17" s="630"/>
      <c r="X17" s="625">
        <f>V17+X21</f>
        <v>4.7</v>
      </c>
      <c r="Y17" s="630"/>
      <c r="Z17" s="625">
        <f>X17+Z23</f>
        <v>5.7</v>
      </c>
      <c r="AA17" s="630"/>
      <c r="AB17" s="625">
        <f>Z17+AB25</f>
        <v>6.3</v>
      </c>
      <c r="AC17" s="630"/>
      <c r="AD17" s="625">
        <f>AB17+AD27</f>
        <v>7.6999999999999993</v>
      </c>
      <c r="AE17" s="630"/>
      <c r="AF17" s="578">
        <f>AD17+AF29</f>
        <v>8.6</v>
      </c>
      <c r="AG17" s="635"/>
      <c r="AH17" s="737">
        <f t="shared" ref="AH17" si="39">AF17+$AH$31</f>
        <v>9.6</v>
      </c>
      <c r="AI17" s="583"/>
      <c r="AJ17" s="582">
        <f t="shared" ref="AJ17" si="40">AH17+$AJ$33</f>
        <v>10.299999999999999</v>
      </c>
      <c r="AK17" s="583"/>
      <c r="AL17" s="582">
        <f t="shared" ref="AL17" si="41">AJ17+$AL$35</f>
        <v>11.1</v>
      </c>
      <c r="AM17" s="583"/>
      <c r="AN17" s="582">
        <f t="shared" ref="AN17" si="42">AL17+$AN$37</f>
        <v>12</v>
      </c>
      <c r="AO17" s="583"/>
      <c r="AP17" s="582">
        <f t="shared" ref="AP17" si="43">AN17+$AP$39</f>
        <v>12.4</v>
      </c>
      <c r="AQ17" s="583"/>
      <c r="AR17" s="582">
        <f t="shared" ref="AR17" si="44">AP17+$AR$41</f>
        <v>13.1</v>
      </c>
      <c r="AS17" s="583"/>
      <c r="AT17" s="871">
        <f t="shared" ref="AT17" si="45">AR17+$AT$43</f>
        <v>14</v>
      </c>
      <c r="AU17" s="875"/>
      <c r="AV17" s="871">
        <f t="shared" ref="AV17" si="46">AT17+$AV$45</f>
        <v>15</v>
      </c>
      <c r="AW17" s="872"/>
    </row>
    <row r="18" spans="1:49" s="139" customFormat="1" ht="28.5" customHeight="1">
      <c r="A18" s="603"/>
      <c r="B18" s="144">
        <v>1300</v>
      </c>
      <c r="C18" s="145"/>
      <c r="D18" s="146">
        <f>B18-$P$1</f>
        <v>0</v>
      </c>
      <c r="E18" s="147"/>
      <c r="F18" s="210">
        <f>IF((R5)&lt;=$X$1,$P$1,$P$1+MROUND(ROUNDDOWN((R5-$X$1)*$I$1,-1),50))</f>
        <v>1300</v>
      </c>
      <c r="G18" s="211"/>
      <c r="H18" s="210">
        <f>IF((R7)&lt;=$X$1,$P$1,$P$1+MROUND(ROUNDDOWN((R7-$X$1)*$I$1,-1),50))</f>
        <v>1300</v>
      </c>
      <c r="I18" s="211"/>
      <c r="J18" s="210">
        <f>IF((R9)&lt;=$X$1,$P$1,$P$1+MROUND(ROUNDDOWN((R9-$X$1)*$I$1,-1),50))</f>
        <v>1300</v>
      </c>
      <c r="K18" s="211"/>
      <c r="L18" s="210">
        <f>IF((R11)&lt;=$X$1,$P$1,$P$1+MROUND(ROUNDDOWN((R11-$X$1)*$I$1,-1),50))</f>
        <v>1300</v>
      </c>
      <c r="M18" s="211"/>
      <c r="N18" s="210">
        <f>IF((R13)&lt;=$X$1,$P$1,$P$1+MROUND(ROUNDDOWN((R13-$X$1)*$I$1,-1),50))</f>
        <v>1300</v>
      </c>
      <c r="O18" s="211"/>
      <c r="P18" s="210">
        <f>IF((R15)&lt;=$X$1,$P$1,$P$1+MROUND(ROUNDDOWN((R15-$X$1)*$I$1,-1),50))</f>
        <v>1300</v>
      </c>
      <c r="Q18" s="211"/>
      <c r="R18" s="606"/>
      <c r="S18" s="607"/>
      <c r="T18" s="601"/>
      <c r="U18" s="637"/>
      <c r="V18" s="627"/>
      <c r="W18" s="632"/>
      <c r="X18" s="627"/>
      <c r="Y18" s="632"/>
      <c r="Z18" s="627"/>
      <c r="AA18" s="632"/>
      <c r="AB18" s="627"/>
      <c r="AC18" s="632"/>
      <c r="AD18" s="627"/>
      <c r="AE18" s="632"/>
      <c r="AF18" s="580"/>
      <c r="AG18" s="636"/>
      <c r="AH18" s="738"/>
      <c r="AI18" s="585"/>
      <c r="AJ18" s="584"/>
      <c r="AK18" s="585"/>
      <c r="AL18" s="584"/>
      <c r="AM18" s="585"/>
      <c r="AN18" s="584"/>
      <c r="AO18" s="585"/>
      <c r="AP18" s="584"/>
      <c r="AQ18" s="585"/>
      <c r="AR18" s="584"/>
      <c r="AS18" s="585"/>
      <c r="AT18" s="873"/>
      <c r="AU18" s="876"/>
      <c r="AV18" s="873"/>
      <c r="AW18" s="874"/>
    </row>
    <row r="19" spans="1:49" s="139" customFormat="1" ht="28.5" customHeight="1">
      <c r="A19" s="602" t="s">
        <v>128</v>
      </c>
      <c r="B19" s="140"/>
      <c r="C19" s="141">
        <f>MROUND(ROUNDDOWN(B20*0.8,-1),50)</f>
        <v>1050</v>
      </c>
      <c r="D19" s="142"/>
      <c r="E19" s="143">
        <f>C19-$S$1</f>
        <v>0</v>
      </c>
      <c r="F19" s="184"/>
      <c r="G19" s="165">
        <f>MROUND(ROUNDDOWN(F20*0.8,-1),50)</f>
        <v>1100</v>
      </c>
      <c r="H19" s="184"/>
      <c r="I19" s="165">
        <f>MROUND(ROUNDDOWN(H20*0.8,-1),50)</f>
        <v>1050</v>
      </c>
      <c r="J19" s="184"/>
      <c r="K19" s="165">
        <f>MROUND(ROUNDDOWN(J20*0.8,-1),50)</f>
        <v>1050</v>
      </c>
      <c r="L19" s="184"/>
      <c r="M19" s="165">
        <f>MROUND(ROUNDDOWN(L20*0.8,-1),50)</f>
        <v>1050</v>
      </c>
      <c r="N19" s="184"/>
      <c r="O19" s="165">
        <f>MROUND(ROUNDDOWN(N20*0.8,-1),50)</f>
        <v>1050</v>
      </c>
      <c r="P19" s="184"/>
      <c r="Q19" s="165">
        <f>MROUND(ROUNDDOWN(P20*0.8,-1),50)</f>
        <v>1050</v>
      </c>
      <c r="R19" s="184"/>
      <c r="S19" s="165">
        <f>MROUND(ROUNDDOWN(R20*0.8,-1),50)</f>
        <v>1050</v>
      </c>
      <c r="T19" s="624" t="s">
        <v>197</v>
      </c>
      <c r="U19" s="605"/>
      <c r="V19" s="672">
        <v>1.9</v>
      </c>
      <c r="W19" s="672"/>
      <c r="X19" s="608">
        <f>V19+X21</f>
        <v>2.9</v>
      </c>
      <c r="Y19" s="609"/>
      <c r="Z19" s="608">
        <f>X19+Z23</f>
        <v>3.9</v>
      </c>
      <c r="AA19" s="609"/>
      <c r="AB19" s="608">
        <f>Z19+AB25</f>
        <v>4.5</v>
      </c>
      <c r="AC19" s="609"/>
      <c r="AD19" s="608">
        <f>AB19+AD27</f>
        <v>5.9</v>
      </c>
      <c r="AE19" s="609"/>
      <c r="AF19" s="608">
        <f>AD19+AF29</f>
        <v>6.8000000000000007</v>
      </c>
      <c r="AG19" s="613"/>
      <c r="AH19" s="615">
        <f t="shared" ref="AH19" si="47">AF19+$AH$31</f>
        <v>7.8000000000000007</v>
      </c>
      <c r="AI19" s="609"/>
      <c r="AJ19" s="582">
        <f t="shared" ref="AJ19" si="48">AH19+$AJ$33</f>
        <v>8.5</v>
      </c>
      <c r="AK19" s="583"/>
      <c r="AL19" s="582">
        <f t="shared" ref="AL19" si="49">AJ19+$AL$35</f>
        <v>9.3000000000000007</v>
      </c>
      <c r="AM19" s="583"/>
      <c r="AN19" s="582">
        <f t="shared" ref="AN19" si="50">AL19+$AN$37</f>
        <v>10.200000000000001</v>
      </c>
      <c r="AO19" s="583"/>
      <c r="AP19" s="582">
        <f t="shared" ref="AP19" si="51">AN19+$AP$39</f>
        <v>10.600000000000001</v>
      </c>
      <c r="AQ19" s="583"/>
      <c r="AR19" s="582">
        <f t="shared" ref="AR19" si="52">AP19+$AR$41</f>
        <v>11.3</v>
      </c>
      <c r="AS19" s="583"/>
      <c r="AT19" s="871">
        <f t="shared" ref="AT19" si="53">AR19+$AT$43</f>
        <v>12.200000000000001</v>
      </c>
      <c r="AU19" s="875"/>
      <c r="AV19" s="871">
        <f t="shared" ref="AV19" si="54">AT19+$AV$45</f>
        <v>13.200000000000001</v>
      </c>
      <c r="AW19" s="872"/>
    </row>
    <row r="20" spans="1:49" s="139" customFormat="1" ht="28.5" customHeight="1">
      <c r="A20" s="603"/>
      <c r="B20" s="144">
        <v>1300</v>
      </c>
      <c r="C20" s="145"/>
      <c r="D20" s="146">
        <f>B20-$P$1</f>
        <v>0</v>
      </c>
      <c r="E20" s="147"/>
      <c r="F20" s="210">
        <f>IF((T5)&lt;=$X$1,$P$1,$P$1+MROUND(ROUNDDOWN((T5-$X$1)*$I$1,-1),50))</f>
        <v>1350</v>
      </c>
      <c r="G20" s="211"/>
      <c r="H20" s="210">
        <f>IF((T7)&lt;=$X$1,$P$1,$P$1+MROUND(ROUNDDOWN((T7-$X$1)*$I$1,-1),50))</f>
        <v>1300</v>
      </c>
      <c r="I20" s="211"/>
      <c r="J20" s="210">
        <f>IF((T9)&lt;=$X$1,$P$1,$P$1+MROUND(ROUNDDOWN((T9-$X$1)*$I$1,-1),50))</f>
        <v>1300</v>
      </c>
      <c r="K20" s="211"/>
      <c r="L20" s="210">
        <f>IF((T11)&lt;=$X$1,$P$1,$P$1+MROUND(ROUNDDOWN((T11-$X$1)*$I$1,-1),50))</f>
        <v>1300</v>
      </c>
      <c r="M20" s="211"/>
      <c r="N20" s="210">
        <f>IF((T13)&lt;=$X$1,$P$1,$P$1+MROUND(ROUNDDOWN((T13-$X$1)*$I$1,-1),50))</f>
        <v>1300</v>
      </c>
      <c r="O20" s="211"/>
      <c r="P20" s="210">
        <f>IF((T15)&lt;=$X$1,$P$1,$P$1+MROUND(ROUNDDOWN((T15-$X$1)*$I$1,-1),50))</f>
        <v>1300</v>
      </c>
      <c r="Q20" s="211"/>
      <c r="R20" s="210">
        <f>IF((T17)&lt;=$X$1,$P$1,$P$1+MROUND(ROUNDDOWN((T17-$X$1)*$I$1,-1),50))</f>
        <v>1300</v>
      </c>
      <c r="S20" s="211"/>
      <c r="T20" s="606"/>
      <c r="U20" s="607"/>
      <c r="V20" s="601"/>
      <c r="W20" s="601"/>
      <c r="X20" s="610"/>
      <c r="Y20" s="611"/>
      <c r="Z20" s="610"/>
      <c r="AA20" s="611"/>
      <c r="AB20" s="610"/>
      <c r="AC20" s="611"/>
      <c r="AD20" s="610"/>
      <c r="AE20" s="611"/>
      <c r="AF20" s="610"/>
      <c r="AG20" s="614"/>
      <c r="AH20" s="616"/>
      <c r="AI20" s="611"/>
      <c r="AJ20" s="584"/>
      <c r="AK20" s="585"/>
      <c r="AL20" s="584"/>
      <c r="AM20" s="585"/>
      <c r="AN20" s="584"/>
      <c r="AO20" s="585"/>
      <c r="AP20" s="584"/>
      <c r="AQ20" s="585"/>
      <c r="AR20" s="584"/>
      <c r="AS20" s="585"/>
      <c r="AT20" s="873"/>
      <c r="AU20" s="876"/>
      <c r="AV20" s="873"/>
      <c r="AW20" s="874"/>
    </row>
    <row r="21" spans="1:49" s="139" customFormat="1" ht="28.5" customHeight="1">
      <c r="A21" s="623" t="s">
        <v>198</v>
      </c>
      <c r="B21" s="140"/>
      <c r="C21" s="141">
        <f>MROUND(ROUNDDOWN(B22*0.8,-1),50)</f>
        <v>1050</v>
      </c>
      <c r="D21" s="142"/>
      <c r="E21" s="143">
        <f>C21-$S$1</f>
        <v>0</v>
      </c>
      <c r="F21" s="184"/>
      <c r="G21" s="165">
        <f>MROUND(ROUNDDOWN(F22*0.8,-1),50)</f>
        <v>1250</v>
      </c>
      <c r="H21" s="184"/>
      <c r="I21" s="165">
        <f>MROUND(ROUNDDOWN(H22*0.8,-1),50)</f>
        <v>1100</v>
      </c>
      <c r="J21" s="184"/>
      <c r="K21" s="165">
        <f>MROUND(ROUNDDOWN(J22*0.8,-1),50)</f>
        <v>1050</v>
      </c>
      <c r="L21" s="184"/>
      <c r="M21" s="165">
        <f>MROUND(ROUNDDOWN(L22*0.8,-1),50)</f>
        <v>1050</v>
      </c>
      <c r="N21" s="184"/>
      <c r="O21" s="165">
        <f>MROUND(ROUNDDOWN(N22*0.8,-1),50)</f>
        <v>1050</v>
      </c>
      <c r="P21" s="184"/>
      <c r="Q21" s="165">
        <f>MROUND(ROUNDDOWN(P22*0.8,-1),50)</f>
        <v>1050</v>
      </c>
      <c r="R21" s="184"/>
      <c r="S21" s="165">
        <f>MROUND(ROUNDDOWN(R22*0.8,-1),50)</f>
        <v>1050</v>
      </c>
      <c r="T21" s="184"/>
      <c r="U21" s="188">
        <f t="shared" ref="U21:AG33" si="55">ROUND(T22*0.8,-1)</f>
        <v>1040</v>
      </c>
      <c r="V21" s="677" t="s">
        <v>198</v>
      </c>
      <c r="W21" s="678"/>
      <c r="X21" s="601">
        <v>1</v>
      </c>
      <c r="Y21" s="637"/>
      <c r="Z21" s="625">
        <f>X21+Z23</f>
        <v>2</v>
      </c>
      <c r="AA21" s="630"/>
      <c r="AB21" s="625">
        <f>Z21+AB25</f>
        <v>2.6</v>
      </c>
      <c r="AC21" s="630"/>
      <c r="AD21" s="625">
        <f>AB21+AD27</f>
        <v>4</v>
      </c>
      <c r="AE21" s="630"/>
      <c r="AF21" s="625">
        <f>AD21+AF29</f>
        <v>4.9000000000000004</v>
      </c>
      <c r="AG21" s="626"/>
      <c r="AH21" s="615">
        <f t="shared" ref="AH21" si="56">AF21+$AH$31</f>
        <v>5.9</v>
      </c>
      <c r="AI21" s="609"/>
      <c r="AJ21" s="608">
        <f t="shared" ref="AJ21" si="57">AH21+$AJ$33</f>
        <v>6.6000000000000005</v>
      </c>
      <c r="AK21" s="609"/>
      <c r="AL21" s="608">
        <f t="shared" ref="AL21" si="58">AJ21+$AL$35</f>
        <v>7.4</v>
      </c>
      <c r="AM21" s="609"/>
      <c r="AN21" s="582">
        <f t="shared" ref="AN21" si="59">AL21+$AN$37</f>
        <v>8.3000000000000007</v>
      </c>
      <c r="AO21" s="583"/>
      <c r="AP21" s="582">
        <f t="shared" ref="AP21" si="60">AN21+$AP$39</f>
        <v>8.7000000000000011</v>
      </c>
      <c r="AQ21" s="583"/>
      <c r="AR21" s="582">
        <f t="shared" ref="AR21" si="61">AP21+$AR$41</f>
        <v>9.4</v>
      </c>
      <c r="AS21" s="583"/>
      <c r="AT21" s="871">
        <f t="shared" ref="AT21" si="62">AR21+$AT$43</f>
        <v>10.3</v>
      </c>
      <c r="AU21" s="875"/>
      <c r="AV21" s="871">
        <f t="shared" ref="AV21" si="63">AT21+$AV$45</f>
        <v>11.3</v>
      </c>
      <c r="AW21" s="872"/>
    </row>
    <row r="22" spans="1:49" s="139" customFormat="1" ht="28.5" customHeight="1">
      <c r="A22" s="603"/>
      <c r="B22" s="144">
        <v>1300</v>
      </c>
      <c r="C22" s="145"/>
      <c r="D22" s="146">
        <f>B22-$P$1</f>
        <v>0</v>
      </c>
      <c r="E22" s="147"/>
      <c r="F22" s="210">
        <f>IF((V5)&lt;=$X$1,$P$1,$P$1+MROUND(ROUNDDOWN((V5-$X$1)*$I$1,-1),50))</f>
        <v>1550</v>
      </c>
      <c r="G22" s="211"/>
      <c r="H22" s="210">
        <f>IF((V7)&lt;=$X$1,$P$1,$P$1+MROUND(ROUNDDOWN((V7-$X$1)*$I$1,-1),50))</f>
        <v>1400</v>
      </c>
      <c r="I22" s="211"/>
      <c r="J22" s="210">
        <f>IF((V9)&lt;=$X$1,$P$1,$P$1+MROUND(ROUNDDOWN((V9-$X$1)*$I$1,-1),50))</f>
        <v>1300</v>
      </c>
      <c r="K22" s="211"/>
      <c r="L22" s="210">
        <f>IF((V11)&lt;=$X$1,$P$1,$P$1+MROUND(ROUNDDOWN((V11-$X$1)*$I$1,-1),50))</f>
        <v>1300</v>
      </c>
      <c r="M22" s="211"/>
      <c r="N22" s="210">
        <f>IF((V13)&lt;=$X$1,$P$1,$P$1+MROUND(ROUNDDOWN((V13-$X$1)*$I$1,-1),50))</f>
        <v>1300</v>
      </c>
      <c r="O22" s="211"/>
      <c r="P22" s="210">
        <f>IF((V15)&lt;=$X$1,$P$1,$P$1+MROUND(ROUNDDOWN((V15-$X$1)*$I$1,-1),50))</f>
        <v>1300</v>
      </c>
      <c r="Q22" s="211"/>
      <c r="R22" s="210">
        <f>IF((V17)&lt;=$X$1,$P$1,$P$1+MROUND(ROUNDDOWN((V17-$X$1)*$I$1,-1),50))</f>
        <v>1300</v>
      </c>
      <c r="S22" s="211"/>
      <c r="T22" s="189">
        <f>IF((V19)&lt;=8,P1,P1+ROUND(INT(((V19-8)*I1)),-1))</f>
        <v>1300</v>
      </c>
      <c r="U22" s="190"/>
      <c r="V22" s="679"/>
      <c r="W22" s="680"/>
      <c r="X22" s="601"/>
      <c r="Y22" s="637"/>
      <c r="Z22" s="627"/>
      <c r="AA22" s="632"/>
      <c r="AB22" s="627"/>
      <c r="AC22" s="632"/>
      <c r="AD22" s="627"/>
      <c r="AE22" s="632"/>
      <c r="AF22" s="627"/>
      <c r="AG22" s="628"/>
      <c r="AH22" s="616"/>
      <c r="AI22" s="611"/>
      <c r="AJ22" s="610"/>
      <c r="AK22" s="611"/>
      <c r="AL22" s="610"/>
      <c r="AM22" s="611"/>
      <c r="AN22" s="584"/>
      <c r="AO22" s="585"/>
      <c r="AP22" s="584"/>
      <c r="AQ22" s="585"/>
      <c r="AR22" s="584"/>
      <c r="AS22" s="585"/>
      <c r="AT22" s="873"/>
      <c r="AU22" s="876"/>
      <c r="AV22" s="873"/>
      <c r="AW22" s="874"/>
    </row>
    <row r="23" spans="1:49" s="139" customFormat="1" ht="28.5" customHeight="1">
      <c r="A23" s="602" t="s">
        <v>129</v>
      </c>
      <c r="B23" s="140"/>
      <c r="C23" s="141">
        <f>MROUND(ROUNDDOWN(B24*0.8,-1),50)</f>
        <v>1050</v>
      </c>
      <c r="D23" s="142"/>
      <c r="E23" s="143">
        <f>C23-$S$1</f>
        <v>0</v>
      </c>
      <c r="F23" s="184"/>
      <c r="G23" s="165">
        <f>MROUND(ROUNDDOWN(F24*0.8,-1),50)</f>
        <v>1300</v>
      </c>
      <c r="H23" s="184"/>
      <c r="I23" s="165">
        <f>MROUND(ROUNDDOWN(H24*0.8,-1),50)</f>
        <v>1250</v>
      </c>
      <c r="J23" s="184"/>
      <c r="K23" s="165">
        <f>MROUND(ROUNDDOWN(J24*0.8,-1),50)</f>
        <v>1100</v>
      </c>
      <c r="L23" s="184"/>
      <c r="M23" s="165">
        <f>MROUND(ROUNDDOWN(L24*0.8,-1),50)</f>
        <v>1050</v>
      </c>
      <c r="N23" s="184"/>
      <c r="O23" s="165">
        <f>MROUND(ROUNDDOWN(N24*0.8,-1),50)</f>
        <v>1050</v>
      </c>
      <c r="P23" s="184"/>
      <c r="Q23" s="165">
        <f>MROUND(ROUNDDOWN(P24*0.8,-1),50)</f>
        <v>1050</v>
      </c>
      <c r="R23" s="184"/>
      <c r="S23" s="165">
        <f>MROUND(ROUNDDOWN(R24*0.8,-1),50)</f>
        <v>1050</v>
      </c>
      <c r="T23" s="184"/>
      <c r="U23" s="188">
        <f t="shared" ref="U23:AG35" si="64">ROUND(T24*0.8,-1)</f>
        <v>1040</v>
      </c>
      <c r="V23" s="184"/>
      <c r="W23" s="188">
        <f t="shared" si="55"/>
        <v>1040</v>
      </c>
      <c r="X23" s="604" t="s">
        <v>199</v>
      </c>
      <c r="Y23" s="605"/>
      <c r="Z23" s="601">
        <v>1</v>
      </c>
      <c r="AA23" s="601"/>
      <c r="AB23" s="608">
        <f>Z23+AB25</f>
        <v>1.6</v>
      </c>
      <c r="AC23" s="609"/>
      <c r="AD23" s="608">
        <f>AB23+AD27</f>
        <v>3</v>
      </c>
      <c r="AE23" s="609"/>
      <c r="AF23" s="608">
        <f>AD23+AF29</f>
        <v>3.9</v>
      </c>
      <c r="AG23" s="613"/>
      <c r="AH23" s="615">
        <f>AF23+AH31</f>
        <v>4.9000000000000004</v>
      </c>
      <c r="AI23" s="609"/>
      <c r="AJ23" s="608">
        <f t="shared" ref="AJ23" si="65">AH23+$AJ$33</f>
        <v>5.6000000000000005</v>
      </c>
      <c r="AK23" s="609"/>
      <c r="AL23" s="608">
        <f t="shared" ref="AL23" si="66">AJ23+$AL$35</f>
        <v>6.4</v>
      </c>
      <c r="AM23" s="609"/>
      <c r="AN23" s="608">
        <f t="shared" ref="AN23" si="67">AL23+$AN$37</f>
        <v>7.3000000000000007</v>
      </c>
      <c r="AO23" s="609"/>
      <c r="AP23" s="608">
        <f t="shared" ref="AP23" si="68">AN23+$AP$39</f>
        <v>7.7000000000000011</v>
      </c>
      <c r="AQ23" s="609"/>
      <c r="AR23" s="582">
        <f t="shared" ref="AR23" si="69">AP23+$AR$41</f>
        <v>8.4</v>
      </c>
      <c r="AS23" s="583"/>
      <c r="AT23" s="871">
        <f t="shared" ref="AT23" si="70">AR23+$AT$43</f>
        <v>9.3000000000000007</v>
      </c>
      <c r="AU23" s="875"/>
      <c r="AV23" s="871">
        <f t="shared" ref="AV23" si="71">AT23+$AV$45</f>
        <v>10.3</v>
      </c>
      <c r="AW23" s="872"/>
    </row>
    <row r="24" spans="1:49" s="139" customFormat="1" ht="28.5" customHeight="1">
      <c r="A24" s="603"/>
      <c r="B24" s="144">
        <v>1300</v>
      </c>
      <c r="C24" s="145"/>
      <c r="D24" s="146">
        <f>B24-$P$1</f>
        <v>0</v>
      </c>
      <c r="E24" s="147"/>
      <c r="F24" s="210">
        <f>IF((X5)&lt;=$X$1,$P$1,$P$1+MROUND(ROUNDDOWN((X5-$X$1)*$I$1,-1),50))</f>
        <v>1650</v>
      </c>
      <c r="G24" s="211"/>
      <c r="H24" s="210">
        <f>IF((X7)&lt;=$X$1,$P$1,$P$1+MROUND(ROUNDDOWN((X7-$X$1)*$I$1,-1),50))</f>
        <v>1550</v>
      </c>
      <c r="I24" s="211"/>
      <c r="J24" s="210">
        <f>IF((X9)&lt;=$X$1,$P$1,$P$1+MROUND(ROUNDDOWN((X9-$X$1)*$I$1,-1),50))</f>
        <v>1400</v>
      </c>
      <c r="K24" s="211"/>
      <c r="L24" s="210">
        <f>IF((X11)&lt;=$X$1,$P$1,$P$1+MROUND(ROUNDDOWN((X11-$X$1)*$I$1,-1),50))</f>
        <v>1300</v>
      </c>
      <c r="M24" s="211"/>
      <c r="N24" s="210">
        <f>IF((X13)&lt;=$X$1,$P$1,$P$1+MROUND(ROUNDDOWN((X13-$X$1)*$I$1,-1),50))</f>
        <v>1300</v>
      </c>
      <c r="O24" s="211"/>
      <c r="P24" s="210">
        <f>IF((X15)&lt;=$X$1,$P$1,$P$1+MROUND(ROUNDDOWN((X15-$X$1)*$I$1,-1),50))</f>
        <v>1300</v>
      </c>
      <c r="Q24" s="211"/>
      <c r="R24" s="210">
        <f>IF((X17)&lt;=$X$1,$P$1,$P$1+MROUND(ROUNDDOWN((X17-$X$1)*$I$1,-1),50))</f>
        <v>1300</v>
      </c>
      <c r="S24" s="211"/>
      <c r="T24" s="189">
        <f>IF((X19)&lt;=8,P1,P1+ROUND(INT(((X19-8)*I1)),-1))</f>
        <v>1300</v>
      </c>
      <c r="U24" s="190"/>
      <c r="V24" s="189">
        <f>IF((X21)&lt;=8,P1,P1+ROUND(INT(((X21-8)*I1)),-1))</f>
        <v>1300</v>
      </c>
      <c r="W24" s="190"/>
      <c r="X24" s="606"/>
      <c r="Y24" s="607"/>
      <c r="Z24" s="601"/>
      <c r="AA24" s="601"/>
      <c r="AB24" s="610"/>
      <c r="AC24" s="611"/>
      <c r="AD24" s="610"/>
      <c r="AE24" s="611"/>
      <c r="AF24" s="610"/>
      <c r="AG24" s="614"/>
      <c r="AH24" s="616"/>
      <c r="AI24" s="611"/>
      <c r="AJ24" s="610"/>
      <c r="AK24" s="611"/>
      <c r="AL24" s="610"/>
      <c r="AM24" s="611"/>
      <c r="AN24" s="610"/>
      <c r="AO24" s="611"/>
      <c r="AP24" s="610"/>
      <c r="AQ24" s="611"/>
      <c r="AR24" s="584"/>
      <c r="AS24" s="585"/>
      <c r="AT24" s="873"/>
      <c r="AU24" s="876"/>
      <c r="AV24" s="873"/>
      <c r="AW24" s="874"/>
    </row>
    <row r="25" spans="1:49" s="139" customFormat="1" ht="28.5" customHeight="1">
      <c r="A25" s="602" t="s">
        <v>130</v>
      </c>
      <c r="B25" s="140"/>
      <c r="C25" s="141">
        <f>MROUND(ROUNDDOWN(B26*0.8,-1),50)</f>
        <v>1050</v>
      </c>
      <c r="D25" s="142"/>
      <c r="E25" s="143">
        <f>C25-$S$1</f>
        <v>0</v>
      </c>
      <c r="F25" s="184"/>
      <c r="G25" s="165">
        <f>MROUND(ROUNDDOWN(F26*0.8,-1),50)</f>
        <v>1450</v>
      </c>
      <c r="H25" s="184"/>
      <c r="I25" s="165">
        <f>MROUND(ROUNDDOWN(H26*0.8,-1),50)</f>
        <v>1300</v>
      </c>
      <c r="J25" s="184"/>
      <c r="K25" s="165">
        <f>MROUND(ROUNDDOWN(J26*0.8,-1),50)</f>
        <v>1200</v>
      </c>
      <c r="L25" s="184"/>
      <c r="M25" s="165">
        <f>MROUND(ROUNDDOWN(L26*0.8,-1),50)</f>
        <v>1100</v>
      </c>
      <c r="N25" s="184"/>
      <c r="O25" s="165">
        <f>MROUND(ROUNDDOWN(N26*0.8,-1),50)</f>
        <v>1050</v>
      </c>
      <c r="P25" s="184"/>
      <c r="Q25" s="165">
        <f>MROUND(ROUNDDOWN(P26*0.8,-1),50)</f>
        <v>1050</v>
      </c>
      <c r="R25" s="184"/>
      <c r="S25" s="165">
        <f>MROUND(ROUNDDOWN(R26*0.8,-1),50)</f>
        <v>1050</v>
      </c>
      <c r="T25" s="184"/>
      <c r="U25" s="188">
        <f t="shared" ref="U25:AG37" si="72">ROUND(T26*0.8,-1)</f>
        <v>1040</v>
      </c>
      <c r="V25" s="184"/>
      <c r="W25" s="188">
        <f t="shared" si="64"/>
        <v>1040</v>
      </c>
      <c r="X25" s="184"/>
      <c r="Y25" s="188">
        <f t="shared" si="55"/>
        <v>1040</v>
      </c>
      <c r="Z25" s="681" t="s">
        <v>200</v>
      </c>
      <c r="AA25" s="678"/>
      <c r="AB25" s="601">
        <v>0.6</v>
      </c>
      <c r="AC25" s="601"/>
      <c r="AD25" s="625">
        <f>AB25+AD27</f>
        <v>2</v>
      </c>
      <c r="AE25" s="630"/>
      <c r="AF25" s="625">
        <f>AD25+AF29</f>
        <v>2.9</v>
      </c>
      <c r="AG25" s="626"/>
      <c r="AH25" s="629">
        <f>AF25+AH31</f>
        <v>3.9</v>
      </c>
      <c r="AI25" s="630"/>
      <c r="AJ25" s="608">
        <f t="shared" ref="AJ25" si="73">AH25+$AJ$33</f>
        <v>4.5999999999999996</v>
      </c>
      <c r="AK25" s="609"/>
      <c r="AL25" s="608">
        <f t="shared" ref="AL25" si="74">AJ25+$AL$35</f>
        <v>5.3999999999999995</v>
      </c>
      <c r="AM25" s="609"/>
      <c r="AN25" s="608">
        <f t="shared" ref="AN25" si="75">AL25+$AN$37</f>
        <v>6.3</v>
      </c>
      <c r="AO25" s="609"/>
      <c r="AP25" s="608">
        <f t="shared" ref="AP25" si="76">AN25+$AP$39</f>
        <v>6.7</v>
      </c>
      <c r="AQ25" s="609"/>
      <c r="AR25" s="608">
        <f t="shared" ref="AR25" si="77">AP25+$AR$41</f>
        <v>7.4</v>
      </c>
      <c r="AS25" s="609"/>
      <c r="AT25" s="871">
        <f>AR25+$AT$43</f>
        <v>8.3000000000000007</v>
      </c>
      <c r="AU25" s="875"/>
      <c r="AV25" s="871">
        <f t="shared" ref="AV25" si="78">AT25+$AV$45</f>
        <v>9.3000000000000007</v>
      </c>
      <c r="AW25" s="872"/>
    </row>
    <row r="26" spans="1:49" s="139" customFormat="1" ht="28.5" customHeight="1">
      <c r="A26" s="603"/>
      <c r="B26" s="144">
        <v>1300</v>
      </c>
      <c r="C26" s="145"/>
      <c r="D26" s="146">
        <f>B26-$P$1</f>
        <v>0</v>
      </c>
      <c r="E26" s="147"/>
      <c r="F26" s="210">
        <f>IF((Z5)&lt;=$X$1,$P$1,$P$1+MROUND(ROUNDDOWN((Z5-$X$1)*$I$1,-1),50))</f>
        <v>1800</v>
      </c>
      <c r="G26" s="211"/>
      <c r="H26" s="210">
        <f>IF((Z7)&lt;=$X$1,$P$1,$P$1+MROUND(ROUNDDOWN((Z7-$X$1)*$I$1,-1),50))</f>
        <v>1650</v>
      </c>
      <c r="I26" s="211"/>
      <c r="J26" s="210">
        <f>IF((Z9)&lt;=$X$1,$P$1,$P$1+MROUND(ROUNDDOWN((Z9-$X$1)*$I$1,-1),50))</f>
        <v>1500</v>
      </c>
      <c r="K26" s="211"/>
      <c r="L26" s="210">
        <f>IF((Z11)&lt;=$X$1,$P$1,$P$1+MROUND(ROUNDDOWN((Z11-$X$1)*$I$1,-1),50))</f>
        <v>1350</v>
      </c>
      <c r="M26" s="211"/>
      <c r="N26" s="210">
        <f>IF((Z13)&lt;=$X$1,$P$1,$P$1+MROUND(ROUNDDOWN((Z13-$X$1)*$I$1,-1),50))</f>
        <v>1300</v>
      </c>
      <c r="O26" s="211"/>
      <c r="P26" s="210">
        <f>IF((Z15)&lt;=$X$1,$P$1,$P$1+MROUND(ROUNDDOWN((Z15-$X$1)*$I$1,-1),50))</f>
        <v>1300</v>
      </c>
      <c r="Q26" s="211"/>
      <c r="R26" s="210">
        <f>IF((Z17)&lt;=$X$1,$P$1,$P$1+MROUND(ROUNDDOWN((Z17-$X$1)*$I$1,-1),50))</f>
        <v>1300</v>
      </c>
      <c r="S26" s="211"/>
      <c r="T26" s="189">
        <f>IF((Z19)&lt;=8,P1,P1+ROUND(INT(((Z19-8)*I1)),-1))</f>
        <v>1300</v>
      </c>
      <c r="U26" s="190"/>
      <c r="V26" s="189">
        <f>IF((Z21)&lt;=8,P1,P1+ROUND(INT(((Z21-8)*I1)),-1))</f>
        <v>1300</v>
      </c>
      <c r="W26" s="190"/>
      <c r="X26" s="189">
        <f>IF((Z23)&lt;=8,P1,P1+ROUND(INT(((Z23-8)*I1)),-1))</f>
        <v>1300</v>
      </c>
      <c r="Y26" s="190"/>
      <c r="Z26" s="679"/>
      <c r="AA26" s="680"/>
      <c r="AB26" s="601"/>
      <c r="AC26" s="601"/>
      <c r="AD26" s="627"/>
      <c r="AE26" s="632"/>
      <c r="AF26" s="627"/>
      <c r="AG26" s="628"/>
      <c r="AH26" s="631"/>
      <c r="AI26" s="632"/>
      <c r="AJ26" s="610"/>
      <c r="AK26" s="611"/>
      <c r="AL26" s="610"/>
      <c r="AM26" s="611"/>
      <c r="AN26" s="610"/>
      <c r="AO26" s="611"/>
      <c r="AP26" s="610"/>
      <c r="AQ26" s="611"/>
      <c r="AR26" s="610"/>
      <c r="AS26" s="611"/>
      <c r="AT26" s="873"/>
      <c r="AU26" s="876"/>
      <c r="AV26" s="873"/>
      <c r="AW26" s="874"/>
    </row>
    <row r="27" spans="1:49" s="139" customFormat="1" ht="28.5" customHeight="1">
      <c r="A27" s="602" t="s">
        <v>131</v>
      </c>
      <c r="B27" s="140"/>
      <c r="C27" s="141">
        <f>MROUND(ROUNDDOWN(B28*0.8,-1),50)</f>
        <v>1050</v>
      </c>
      <c r="D27" s="142"/>
      <c r="E27" s="143">
        <f>C27-$S$1</f>
        <v>0</v>
      </c>
      <c r="F27" s="184"/>
      <c r="G27" s="165">
        <f>MROUND(ROUNDDOWN(F28*0.8,-1),50)</f>
        <v>1500</v>
      </c>
      <c r="H27" s="184"/>
      <c r="I27" s="165">
        <f>MROUND(ROUNDDOWN(H28*0.8,-1),50)</f>
        <v>1350</v>
      </c>
      <c r="J27" s="184"/>
      <c r="K27" s="165">
        <f>MROUND(ROUNDDOWN(J28*0.8,-1),50)</f>
        <v>1250</v>
      </c>
      <c r="L27" s="184"/>
      <c r="M27" s="165">
        <f>MROUND(ROUNDDOWN(L28*0.8,-1),50)</f>
        <v>1150</v>
      </c>
      <c r="N27" s="184"/>
      <c r="O27" s="165">
        <f>MROUND(ROUNDDOWN(N28*0.8,-1),50)</f>
        <v>1050</v>
      </c>
      <c r="P27" s="184"/>
      <c r="Q27" s="165">
        <f>MROUND(ROUNDDOWN(P28*0.8,-1),50)</f>
        <v>1050</v>
      </c>
      <c r="R27" s="184"/>
      <c r="S27" s="165">
        <f>MROUND(ROUNDDOWN(R28*0.8,-1),50)</f>
        <v>1050</v>
      </c>
      <c r="T27" s="184"/>
      <c r="U27" s="188">
        <f t="shared" ref="U27:AG41" si="79">ROUND(T28*0.8,-1)</f>
        <v>1040</v>
      </c>
      <c r="V27" s="184"/>
      <c r="W27" s="188">
        <f t="shared" si="72"/>
        <v>1040</v>
      </c>
      <c r="X27" s="184"/>
      <c r="Y27" s="188">
        <f t="shared" si="64"/>
        <v>1040</v>
      </c>
      <c r="Z27" s="184"/>
      <c r="AA27" s="188">
        <f t="shared" si="55"/>
        <v>1040</v>
      </c>
      <c r="AB27" s="604" t="s">
        <v>201</v>
      </c>
      <c r="AC27" s="605"/>
      <c r="AD27" s="601">
        <v>1.4</v>
      </c>
      <c r="AE27" s="637"/>
      <c r="AF27" s="608">
        <f>AD27+AF29</f>
        <v>2.2999999999999998</v>
      </c>
      <c r="AG27" s="613"/>
      <c r="AH27" s="615">
        <f>AF27+AH31</f>
        <v>3.3</v>
      </c>
      <c r="AI27" s="609"/>
      <c r="AJ27" s="608">
        <f t="shared" ref="AJ27" si="80">AH27+$AJ$33</f>
        <v>4</v>
      </c>
      <c r="AK27" s="609"/>
      <c r="AL27" s="608">
        <f t="shared" ref="AL27" si="81">AJ27+$AL$35</f>
        <v>4.8</v>
      </c>
      <c r="AM27" s="609"/>
      <c r="AN27" s="608">
        <f t="shared" ref="AN27" si="82">AL27+$AN$37</f>
        <v>5.7</v>
      </c>
      <c r="AO27" s="609"/>
      <c r="AP27" s="608">
        <f t="shared" ref="AP27" si="83">AN27+$AP$39</f>
        <v>6.1000000000000005</v>
      </c>
      <c r="AQ27" s="609"/>
      <c r="AR27" s="608">
        <f t="shared" ref="AR27" si="84">AP27+$AR$41</f>
        <v>6.8000000000000007</v>
      </c>
      <c r="AS27" s="609"/>
      <c r="AT27" s="860">
        <f t="shared" ref="AT27" si="85">AR27+$AT$43</f>
        <v>7.7000000000000011</v>
      </c>
      <c r="AU27" s="870"/>
      <c r="AV27" s="871">
        <f t="shared" ref="AV27" si="86">AT27+$AV$45</f>
        <v>8.7000000000000011</v>
      </c>
      <c r="AW27" s="872"/>
    </row>
    <row r="28" spans="1:49" s="139" customFormat="1" ht="28.5" customHeight="1">
      <c r="A28" s="603"/>
      <c r="B28" s="144">
        <v>1300</v>
      </c>
      <c r="C28" s="145"/>
      <c r="D28" s="146">
        <f>B28-$P$1</f>
        <v>0</v>
      </c>
      <c r="E28" s="147"/>
      <c r="F28" s="210">
        <f>IF((AB5)&lt;=$X$1,$P$1,$P$1+MROUND(ROUNDDOWN((AB5-$X$1)*$I$1,-1),50))</f>
        <v>1850</v>
      </c>
      <c r="G28" s="211"/>
      <c r="H28" s="210">
        <f>IF((AB7)&lt;=$X$1,$P$1,$P$1+MROUND(ROUNDDOWN((AB7-$X$1)*$I$1,-1),50))</f>
        <v>1700</v>
      </c>
      <c r="I28" s="211"/>
      <c r="J28" s="210">
        <f>IF((AB9)&lt;=$X$1,$P$1,$P$1+MROUND(ROUNDDOWN((AB9-$X$1)*$I$1,-1),50))</f>
        <v>1550</v>
      </c>
      <c r="K28" s="211"/>
      <c r="L28" s="210">
        <f>IF((AB11)&lt;=$X$1,$P$1,$P$1+MROUND(ROUNDDOWN((AB11-$X$1)*$I$1,-1),50))</f>
        <v>1450</v>
      </c>
      <c r="M28" s="211"/>
      <c r="N28" s="210">
        <f>IF((AB13)&lt;=$X$1,$P$1,$P$1+MROUND(ROUNDDOWN((AB13-$X$1)*$I$1,-1),50))</f>
        <v>1300</v>
      </c>
      <c r="O28" s="211"/>
      <c r="P28" s="210">
        <f>IF((AB15)&lt;=$X$1,$P$1,$P$1+MROUND(ROUNDDOWN((AB15-$X$1)*$I$1,-1),50))</f>
        <v>1300</v>
      </c>
      <c r="Q28" s="211"/>
      <c r="R28" s="210">
        <f>IF((AB17)&lt;=$X$1,$P$1,$P$1+MROUND(ROUNDDOWN((AB17-$X$1)*$I$1,-1),50))</f>
        <v>1300</v>
      </c>
      <c r="S28" s="211"/>
      <c r="T28" s="189">
        <f>IF((AB19)&lt;=8,P1,P1+ROUND(INT(((AB19-8)*I1)),-1))</f>
        <v>1300</v>
      </c>
      <c r="U28" s="190"/>
      <c r="V28" s="189">
        <f>IF((AB21)&lt;=8,P1,P1+ROUND(INT(((AB21-8)*I1)),-1))</f>
        <v>1300</v>
      </c>
      <c r="W28" s="190"/>
      <c r="X28" s="189">
        <f>IF((AB23)&lt;=8,P1,P1+ROUND(INT(((AB23-8)*I1)),-1))</f>
        <v>1300</v>
      </c>
      <c r="Y28" s="190"/>
      <c r="Z28" s="189">
        <f>IF((AB25)&lt;=8,P1,P1+ROUND(INT(((AB25-8)*I1)),-1))</f>
        <v>1300</v>
      </c>
      <c r="AA28" s="190"/>
      <c r="AB28" s="606"/>
      <c r="AC28" s="607"/>
      <c r="AD28" s="601"/>
      <c r="AE28" s="637"/>
      <c r="AF28" s="610"/>
      <c r="AG28" s="614"/>
      <c r="AH28" s="616"/>
      <c r="AI28" s="611"/>
      <c r="AJ28" s="610"/>
      <c r="AK28" s="611"/>
      <c r="AL28" s="610"/>
      <c r="AM28" s="611"/>
      <c r="AN28" s="610"/>
      <c r="AO28" s="611"/>
      <c r="AP28" s="610"/>
      <c r="AQ28" s="611"/>
      <c r="AR28" s="610"/>
      <c r="AS28" s="611"/>
      <c r="AT28" s="866"/>
      <c r="AU28" s="867"/>
      <c r="AV28" s="873"/>
      <c r="AW28" s="874"/>
    </row>
    <row r="29" spans="1:49" s="139" customFormat="1" ht="28.5" customHeight="1">
      <c r="A29" s="602" t="s">
        <v>132</v>
      </c>
      <c r="B29" s="140"/>
      <c r="C29" s="141">
        <f>MROUND(ROUNDDOWN(B30*0.8,-1),50)</f>
        <v>1050</v>
      </c>
      <c r="D29" s="142"/>
      <c r="E29" s="143">
        <f>C29-$S$1</f>
        <v>0</v>
      </c>
      <c r="F29" s="184"/>
      <c r="G29" s="165">
        <f>MROUND(ROUNDDOWN(F30*0.8,-1),50)</f>
        <v>1600</v>
      </c>
      <c r="H29" s="184"/>
      <c r="I29" s="165">
        <f>MROUND(ROUNDDOWN(H30*0.8,-1),50)</f>
        <v>1500</v>
      </c>
      <c r="J29" s="184"/>
      <c r="K29" s="165">
        <f>MROUND(ROUNDDOWN(J30*0.8,-1),50)</f>
        <v>1350</v>
      </c>
      <c r="L29" s="184"/>
      <c r="M29" s="165">
        <f>MROUND(ROUNDDOWN(L30*0.8,-1),50)</f>
        <v>1300</v>
      </c>
      <c r="N29" s="184"/>
      <c r="O29" s="165">
        <f>MROUND(ROUNDDOWN(N30*0.8,-1),50)</f>
        <v>1150</v>
      </c>
      <c r="P29" s="184"/>
      <c r="Q29" s="165">
        <f>MROUND(ROUNDDOWN(P30*0.8,-1),50)</f>
        <v>1100</v>
      </c>
      <c r="R29" s="184"/>
      <c r="S29" s="165">
        <f>MROUND(ROUNDDOWN(R30*0.8,-1),50)</f>
        <v>1050</v>
      </c>
      <c r="T29" s="184"/>
      <c r="U29" s="188">
        <f t="shared" ref="U29:AG43" si="87">ROUND(T30*0.8,-1)</f>
        <v>1040</v>
      </c>
      <c r="V29" s="184"/>
      <c r="W29" s="188">
        <f t="shared" si="79"/>
        <v>1040</v>
      </c>
      <c r="X29" s="184"/>
      <c r="Y29" s="188">
        <f t="shared" si="72"/>
        <v>1040</v>
      </c>
      <c r="Z29" s="184"/>
      <c r="AA29" s="188">
        <f t="shared" si="64"/>
        <v>1040</v>
      </c>
      <c r="AB29" s="199"/>
      <c r="AC29" s="214">
        <f t="shared" si="55"/>
        <v>1040</v>
      </c>
      <c r="AD29" s="604" t="s">
        <v>208</v>
      </c>
      <c r="AE29" s="605"/>
      <c r="AF29" s="672">
        <v>0.9</v>
      </c>
      <c r="AG29" s="761"/>
      <c r="AH29" s="629">
        <f>AF29+AH31</f>
        <v>1.9</v>
      </c>
      <c r="AI29" s="630"/>
      <c r="AJ29" s="608">
        <f t="shared" ref="AJ29" si="88">AH29+$AJ$33</f>
        <v>2.5999999999999996</v>
      </c>
      <c r="AK29" s="609"/>
      <c r="AL29" s="608">
        <f t="shared" ref="AL29" si="89">AJ29+$AL$35</f>
        <v>3.3999999999999995</v>
      </c>
      <c r="AM29" s="609"/>
      <c r="AN29" s="608">
        <f t="shared" ref="AN29" si="90">AL29+$AN$37</f>
        <v>4.3</v>
      </c>
      <c r="AO29" s="609"/>
      <c r="AP29" s="608">
        <f t="shared" ref="AP29" si="91">AN29+$AP$39</f>
        <v>4.7</v>
      </c>
      <c r="AQ29" s="609"/>
      <c r="AR29" s="608">
        <f t="shared" ref="AR29" si="92">AP29+$AR$41</f>
        <v>5.4</v>
      </c>
      <c r="AS29" s="609"/>
      <c r="AT29" s="860">
        <f t="shared" ref="AT29" si="93">AR29+$AT$43</f>
        <v>6.3000000000000007</v>
      </c>
      <c r="AU29" s="870"/>
      <c r="AV29" s="860">
        <f t="shared" ref="AV29" si="94">AT29+$AV$45</f>
        <v>7.3000000000000007</v>
      </c>
      <c r="AW29" s="861"/>
    </row>
    <row r="30" spans="1:49" s="139" customFormat="1" ht="28.5" customHeight="1">
      <c r="A30" s="603"/>
      <c r="B30" s="144">
        <v>1300</v>
      </c>
      <c r="C30" s="145"/>
      <c r="D30" s="146">
        <f>B30-$P$1</f>
        <v>0</v>
      </c>
      <c r="E30" s="147"/>
      <c r="F30" s="210">
        <f>IF((AD5)&lt;=$X$1,$P$1,$P$1+MROUND(ROUNDDOWN((AD5-$X$1)*$I$1,-1),50))</f>
        <v>2000</v>
      </c>
      <c r="G30" s="211"/>
      <c r="H30" s="210">
        <f>IF((AD7)&lt;=$X$1,$P$1,$P$1+MROUND(ROUNDDOWN((AD7-$X$1)*$I$1,-1),50))</f>
        <v>1900</v>
      </c>
      <c r="I30" s="211"/>
      <c r="J30" s="210">
        <f>IF((AD9)&lt;=$X$1,$P$1,$P$1+MROUND(ROUNDDOWN((AD9-$X$1)*$I$1,-1),50))</f>
        <v>1700</v>
      </c>
      <c r="K30" s="211"/>
      <c r="L30" s="210">
        <f>IF((AD11)&lt;=$X$1,$P$1,$P$1+MROUND(ROUNDDOWN((AD11-$X$1)*$I$1,-1),50))</f>
        <v>1600</v>
      </c>
      <c r="M30" s="211"/>
      <c r="N30" s="210">
        <f>IF((AD13)&lt;=$X$1,$P$1,$P$1+MROUND(ROUNDDOWN((AD13-$X$1)*$I$1,-1),50))</f>
        <v>1450</v>
      </c>
      <c r="O30" s="211"/>
      <c r="P30" s="210">
        <f>IF((AD15)&lt;=$X$1,$P$1,$P$1+MROUND(ROUNDDOWN((AD15-$X$1)*$I$1,-1),50))</f>
        <v>1350</v>
      </c>
      <c r="Q30" s="211"/>
      <c r="R30" s="210">
        <f>IF((AD17)&lt;=$X$1,$P$1,$P$1+MROUND(ROUNDDOWN((AD17-$X$1)*$I$1,-1),50))</f>
        <v>1300</v>
      </c>
      <c r="S30" s="211"/>
      <c r="T30" s="189">
        <f>IF((AD19)&lt;=8,P1,P1+ROUND(INT(((AD19-8)*I1)),-1))</f>
        <v>1300</v>
      </c>
      <c r="U30" s="190"/>
      <c r="V30" s="189">
        <f>IF((AD21)&lt;=8,P1,P1+ROUND(INT(((AD21-8)*I1)),-1))</f>
        <v>1300</v>
      </c>
      <c r="W30" s="190"/>
      <c r="X30" s="189">
        <f>IF((AD23)&lt;=8,P1,P1+ROUND(INT(((AD23-8)*I1)),-1))</f>
        <v>1300</v>
      </c>
      <c r="Y30" s="190"/>
      <c r="Z30" s="189">
        <f>IF((AD25)&lt;=8,P1,P1+ROUND(INT(((AD25-8)*I1)),-1))</f>
        <v>1300</v>
      </c>
      <c r="AA30" s="190"/>
      <c r="AB30" s="208">
        <f>IF((AD27)&lt;=8,P1,P1+ROUND(INT(((AD27-8)*I1)),-1))</f>
        <v>1300</v>
      </c>
      <c r="AC30" s="209"/>
      <c r="AD30" s="606"/>
      <c r="AE30" s="607"/>
      <c r="AF30" s="601"/>
      <c r="AG30" s="637"/>
      <c r="AH30" s="631"/>
      <c r="AI30" s="632"/>
      <c r="AJ30" s="610"/>
      <c r="AK30" s="611"/>
      <c r="AL30" s="610"/>
      <c r="AM30" s="611"/>
      <c r="AN30" s="610"/>
      <c r="AO30" s="611"/>
      <c r="AP30" s="610"/>
      <c r="AQ30" s="611"/>
      <c r="AR30" s="610"/>
      <c r="AS30" s="611"/>
      <c r="AT30" s="866"/>
      <c r="AU30" s="867"/>
      <c r="AV30" s="866"/>
      <c r="AW30" s="869"/>
    </row>
    <row r="31" spans="1:49" s="139" customFormat="1" ht="28.5" customHeight="1">
      <c r="A31" s="623" t="s">
        <v>271</v>
      </c>
      <c r="B31" s="140"/>
      <c r="C31" s="141">
        <f>MROUND(ROUNDDOWN(B32*0.8,-1),50)</f>
        <v>1050</v>
      </c>
      <c r="D31" s="142"/>
      <c r="E31" s="143">
        <f>C31-$S$1</f>
        <v>0</v>
      </c>
      <c r="F31" s="184"/>
      <c r="G31" s="165">
        <f>MROUND(ROUNDDOWN(F32*0.8,-1),50)</f>
        <v>1700</v>
      </c>
      <c r="H31" s="184"/>
      <c r="I31" s="165">
        <f>MROUND(ROUNDDOWN(H32*0.8,-1),50)</f>
        <v>1600</v>
      </c>
      <c r="J31" s="184"/>
      <c r="K31" s="165">
        <f>MROUND(ROUNDDOWN(J32*0.8,-1),50)</f>
        <v>1500</v>
      </c>
      <c r="L31" s="184"/>
      <c r="M31" s="165">
        <f>MROUND(ROUNDDOWN(L32*0.8,-1),50)</f>
        <v>1350</v>
      </c>
      <c r="N31" s="184"/>
      <c r="O31" s="165">
        <f>MROUND(ROUNDDOWN(N32*0.8,-1),50)</f>
        <v>1250</v>
      </c>
      <c r="P31" s="184"/>
      <c r="Q31" s="165">
        <f>MROUND(ROUNDDOWN(P32*0.8,-1),50)</f>
        <v>1150</v>
      </c>
      <c r="R31" s="184"/>
      <c r="S31" s="165">
        <f>MROUND(ROUNDDOWN(R32*0.8,-1),50)</f>
        <v>1100</v>
      </c>
      <c r="T31" s="184"/>
      <c r="U31" s="188">
        <f t="shared" ref="U31:AE43" si="95">ROUND(T32*0.8,-1)</f>
        <v>1040</v>
      </c>
      <c r="V31" s="184"/>
      <c r="W31" s="188">
        <f t="shared" si="87"/>
        <v>1040</v>
      </c>
      <c r="X31" s="184"/>
      <c r="Y31" s="188">
        <f t="shared" si="79"/>
        <v>1040</v>
      </c>
      <c r="Z31" s="184"/>
      <c r="AA31" s="188">
        <f t="shared" si="72"/>
        <v>1040</v>
      </c>
      <c r="AB31" s="199"/>
      <c r="AC31" s="214">
        <f t="shared" si="64"/>
        <v>1040</v>
      </c>
      <c r="AD31" s="199"/>
      <c r="AE31" s="214">
        <f t="shared" si="55"/>
        <v>1040</v>
      </c>
      <c r="AF31" s="624" t="s">
        <v>272</v>
      </c>
      <c r="AG31" s="639"/>
      <c r="AH31" s="642">
        <v>1</v>
      </c>
      <c r="AI31" s="601"/>
      <c r="AJ31" s="608">
        <f t="shared" ref="AJ31" si="96">AH31+$AJ$33</f>
        <v>1.7</v>
      </c>
      <c r="AK31" s="609"/>
      <c r="AL31" s="608">
        <f t="shared" ref="AL31" si="97">AJ31+$AL$35</f>
        <v>2.5</v>
      </c>
      <c r="AM31" s="609"/>
      <c r="AN31" s="608">
        <f t="shared" ref="AN31" si="98">AL31+$AN$37</f>
        <v>3.4</v>
      </c>
      <c r="AO31" s="609"/>
      <c r="AP31" s="608">
        <f t="shared" ref="AP31" si="99">AN31+$AP$39</f>
        <v>3.8</v>
      </c>
      <c r="AQ31" s="609"/>
      <c r="AR31" s="608">
        <f t="shared" ref="AR31" si="100">AP31+$AR$41</f>
        <v>4.5</v>
      </c>
      <c r="AS31" s="609"/>
      <c r="AT31" s="860">
        <f t="shared" ref="AT31" si="101">AR31+$AT$43</f>
        <v>5.4</v>
      </c>
      <c r="AU31" s="870"/>
      <c r="AV31" s="860">
        <f t="shared" ref="AV31" si="102">AT31+$AV$45</f>
        <v>6.4</v>
      </c>
      <c r="AW31" s="861"/>
    </row>
    <row r="32" spans="1:49" s="139" customFormat="1" ht="28.5" customHeight="1" thickBot="1">
      <c r="A32" s="648"/>
      <c r="B32" s="152">
        <v>1300</v>
      </c>
      <c r="C32" s="153"/>
      <c r="D32" s="154">
        <f>B32-$P$1</f>
        <v>0</v>
      </c>
      <c r="E32" s="155"/>
      <c r="F32" s="212">
        <f>IF((AF5)&lt;=$X$1,$P$1,$P$1+MROUND(ROUNDDOWN((AF5-$X$1)*$I$1,-1),50))</f>
        <v>2100</v>
      </c>
      <c r="G32" s="213"/>
      <c r="H32" s="212">
        <f>IF((AF7)&lt;=$X$1,$P$1,$P$1+MROUND(ROUNDDOWN((AF7-$X$1)*$I$1,-1),50))</f>
        <v>2000</v>
      </c>
      <c r="I32" s="213"/>
      <c r="J32" s="212">
        <f>IF((AF9)&lt;=$X$1,$P$1,$P$1+MROUND(ROUNDDOWN((AF9-$X$1)*$I$1,-1),50))</f>
        <v>1850</v>
      </c>
      <c r="K32" s="213"/>
      <c r="L32" s="212">
        <f>IF((AF11)&lt;=$X$1,$P$1,$P$1+MROUND(ROUNDDOWN((AF11-$X$1)*$I$1,-1),50))</f>
        <v>1700</v>
      </c>
      <c r="M32" s="213"/>
      <c r="N32" s="212">
        <f>IF((AF13)&lt;=$X$1,$P$1,$P$1+MROUND(ROUNDDOWN((AF13-$X$1)*$I$1,-1),50))</f>
        <v>1550</v>
      </c>
      <c r="O32" s="213"/>
      <c r="P32" s="212">
        <f>IF((AF15)&lt;=$X$1,$P$1,$P$1+MROUND(ROUNDDOWN((AF15-$X$1)*$I$1,-1),50))</f>
        <v>1450</v>
      </c>
      <c r="Q32" s="213"/>
      <c r="R32" s="212">
        <f>IF((AF17)&lt;=$X$1,$P$1,$P$1+MROUND(ROUNDDOWN((AF17-$X$1)*$I$1,-1),50))</f>
        <v>1350</v>
      </c>
      <c r="S32" s="213"/>
      <c r="T32" s="195">
        <f>IF((AF19)&lt;=8,P1,P1+ROUND(INT(((AF19-8)*I1)),-1))</f>
        <v>1300</v>
      </c>
      <c r="U32" s="196"/>
      <c r="V32" s="195">
        <f>IF((AF21)&lt;=8,P1,P1+ROUND(INT(((AF21-8)*I1)),-1))</f>
        <v>1300</v>
      </c>
      <c r="W32" s="196"/>
      <c r="X32" s="195">
        <f>IF((AF23)&lt;=8,P1,P1+ROUND(INT(((AF23-8)*I1)),-1))</f>
        <v>1300</v>
      </c>
      <c r="Y32" s="196"/>
      <c r="Z32" s="195">
        <f>IF((AF25)&lt;=8,P1,P1+ROUND(INT(((AF25-8)*I1)),-1))</f>
        <v>1300</v>
      </c>
      <c r="AA32" s="196"/>
      <c r="AB32" s="221">
        <f>IF((AF27)&lt;=8,P1,P1+ROUND(INT(((AF27-8)*I1)),-1))</f>
        <v>1300</v>
      </c>
      <c r="AC32" s="196"/>
      <c r="AD32" s="195">
        <f>IF((AF29)&lt;=8,P1,P1+ROUND(INT(((AF29-8)*I1)),-1))</f>
        <v>1300</v>
      </c>
      <c r="AE32" s="196"/>
      <c r="AF32" s="650"/>
      <c r="AG32" s="820"/>
      <c r="AH32" s="878"/>
      <c r="AI32" s="661"/>
      <c r="AJ32" s="822"/>
      <c r="AK32" s="823"/>
      <c r="AL32" s="822"/>
      <c r="AM32" s="823"/>
      <c r="AN32" s="822"/>
      <c r="AO32" s="823"/>
      <c r="AP32" s="822"/>
      <c r="AQ32" s="823"/>
      <c r="AR32" s="822"/>
      <c r="AS32" s="823"/>
      <c r="AT32" s="862"/>
      <c r="AU32" s="879"/>
      <c r="AV32" s="862"/>
      <c r="AW32" s="863"/>
    </row>
    <row r="33" spans="1:49" s="139" customFormat="1" ht="28.5" customHeight="1">
      <c r="A33" s="647" t="s">
        <v>133</v>
      </c>
      <c r="B33" s="362"/>
      <c r="C33" s="161">
        <f>MROUND(ROUNDDOWN(B34*0.8,-1),50)</f>
        <v>2650</v>
      </c>
      <c r="D33" s="162"/>
      <c r="E33" s="163">
        <f>C33-$S$1</f>
        <v>1600</v>
      </c>
      <c r="F33" s="164"/>
      <c r="G33" s="161">
        <f>MROUND(ROUNDDOWN(F34*0.8,-1),50)</f>
        <v>1800</v>
      </c>
      <c r="H33" s="164"/>
      <c r="I33" s="161">
        <f>MROUND(ROUNDDOWN(H34*0.8,-1),50)</f>
        <v>1700</v>
      </c>
      <c r="J33" s="164"/>
      <c r="K33" s="161">
        <f>MROUND(ROUNDDOWN(J34*0.8,-1),50)</f>
        <v>1550</v>
      </c>
      <c r="L33" s="164"/>
      <c r="M33" s="161">
        <f>MROUND(ROUNDDOWN(L34*0.8,-1),50)</f>
        <v>1450</v>
      </c>
      <c r="N33" s="164"/>
      <c r="O33" s="161">
        <f>MROUND(ROUNDDOWN(N34*0.8,-1),50)</f>
        <v>1350</v>
      </c>
      <c r="P33" s="164"/>
      <c r="Q33" s="161">
        <f>MROUND(ROUNDDOWN(P34*0.8,-1),50)</f>
        <v>1250</v>
      </c>
      <c r="R33" s="164"/>
      <c r="S33" s="161">
        <f>MROUND(ROUNDDOWN(R34*0.8,-1),50)</f>
        <v>1200</v>
      </c>
      <c r="T33" s="203"/>
      <c r="U33" s="205">
        <f t="shared" ref="U33:AC43" si="103">ROUND(T34*0.8,-1)</f>
        <v>1040</v>
      </c>
      <c r="V33" s="203"/>
      <c r="W33" s="205">
        <f t="shared" si="95"/>
        <v>1040</v>
      </c>
      <c r="X33" s="203"/>
      <c r="Y33" s="205">
        <f t="shared" si="87"/>
        <v>1040</v>
      </c>
      <c r="Z33" s="203"/>
      <c r="AA33" s="205">
        <f t="shared" si="79"/>
        <v>1040</v>
      </c>
      <c r="AB33" s="206"/>
      <c r="AC33" s="205">
        <f t="shared" si="72"/>
        <v>1040</v>
      </c>
      <c r="AD33" s="203"/>
      <c r="AE33" s="205">
        <f t="shared" si="64"/>
        <v>1040</v>
      </c>
      <c r="AF33" s="206"/>
      <c r="AG33" s="357">
        <f t="shared" si="55"/>
        <v>1040</v>
      </c>
      <c r="AH33" s="721" t="s">
        <v>209</v>
      </c>
      <c r="AI33" s="819"/>
      <c r="AJ33" s="672">
        <v>0.7</v>
      </c>
      <c r="AK33" s="672"/>
      <c r="AL33" s="675">
        <f t="shared" ref="AL33" si="104">AJ33+$AL$35</f>
        <v>1.5</v>
      </c>
      <c r="AM33" s="674"/>
      <c r="AN33" s="686">
        <f>AL33+AN35</f>
        <v>3.2</v>
      </c>
      <c r="AO33" s="685"/>
      <c r="AP33" s="675">
        <f t="shared" ref="AP33" si="105">AN33+$AP$39</f>
        <v>3.6</v>
      </c>
      <c r="AQ33" s="674"/>
      <c r="AR33" s="675">
        <f t="shared" ref="AR33" si="106">AP33+$AR$41</f>
        <v>4.3</v>
      </c>
      <c r="AS33" s="674"/>
      <c r="AT33" s="864">
        <f t="shared" ref="AT33" si="107">AR33+$AT$43</f>
        <v>5.2</v>
      </c>
      <c r="AU33" s="865"/>
      <c r="AV33" s="864">
        <f t="shared" ref="AV33" si="108">AT33+$AV$45</f>
        <v>6.2</v>
      </c>
      <c r="AW33" s="868"/>
    </row>
    <row r="34" spans="1:49" s="139" customFormat="1" ht="28.5" customHeight="1">
      <c r="A34" s="603"/>
      <c r="B34" s="144">
        <f>$P$1+MROUND(ROUNDDOWN(AH4*$I$1,-1),50)</f>
        <v>3300</v>
      </c>
      <c r="C34" s="145"/>
      <c r="D34" s="146">
        <f>B34-$P$1</f>
        <v>2000</v>
      </c>
      <c r="E34" s="147"/>
      <c r="F34" s="149">
        <f>IF((AH5)&lt;=$X$1,$P$1,$P$1+MROUND(ROUNDDOWN((AH5-$X$1)*$I$1,-1),50))</f>
        <v>2250</v>
      </c>
      <c r="G34" s="150"/>
      <c r="H34" s="149">
        <f>IF((AH7)&lt;=$X$1,$P$1,$P$1+MROUND(ROUNDDOWN((AH7-$X$1)*$I$1,-1),50))</f>
        <v>2100</v>
      </c>
      <c r="I34" s="150"/>
      <c r="J34" s="149">
        <f>IF((AH9)&lt;=$X$1,$P$1,$P$1+MROUND(ROUNDDOWN((AH9-$X$1)*$I$1,-1),50))</f>
        <v>1950</v>
      </c>
      <c r="K34" s="150"/>
      <c r="L34" s="149">
        <f>IF((AH11)&lt;=$X$1,$P$1,$P$1+MROUND(ROUNDDOWN((AH11-$X$1)*$I$1,-1),50))</f>
        <v>1800</v>
      </c>
      <c r="M34" s="150"/>
      <c r="N34" s="149">
        <f>IF((AH13)&lt;=$X$1,$P$1,$P$1+MROUND(ROUNDDOWN((AH13-$X$1)*$I$1,-1),50))</f>
        <v>1700</v>
      </c>
      <c r="O34" s="150"/>
      <c r="P34" s="149">
        <f>IF((AH15)&lt;=$X$1,$P$1,$P$1+MROUND(ROUNDDOWN((AH15-$X$1)*$I$1,-1),50))</f>
        <v>1550</v>
      </c>
      <c r="Q34" s="150"/>
      <c r="R34" s="149">
        <f>IF((AH17)&lt;=$X$1,$P$1,$P$1+MROUND(ROUNDDOWN((AH17-$X$1)*$I$1,-1),50))</f>
        <v>1500</v>
      </c>
      <c r="S34" s="150"/>
      <c r="T34" s="189">
        <f>IF((AH19)&lt;=8,P1,P1+ROUND(INT(((AH19-8)*I1)),-1))</f>
        <v>1300</v>
      </c>
      <c r="U34" s="190"/>
      <c r="V34" s="189">
        <f>IF((AH21)&lt;=8,P1,P1+ROUND(INT(((AH21-8)*I1)),-1))</f>
        <v>1300</v>
      </c>
      <c r="W34" s="190"/>
      <c r="X34" s="189">
        <f>IF((AH23)&lt;=8,P1,P1+ROUND(INT(((AH23-8)*I1)),-1))</f>
        <v>1300</v>
      </c>
      <c r="Y34" s="190"/>
      <c r="Z34" s="189">
        <f>IF((AH25)&lt;=8,P1,P1+ROUND(INT(((AH25-8)*I1)),-1))</f>
        <v>1300</v>
      </c>
      <c r="AA34" s="190"/>
      <c r="AB34" s="208">
        <f>IF((AH27)&lt;=8,P1,P1+ROUND(INT(((AH27-8)*I1)),-1))</f>
        <v>1300</v>
      </c>
      <c r="AC34" s="190"/>
      <c r="AD34" s="189">
        <f>IF((AH29)&lt;=8,P1,P1+ROUND(INT(((AH29-8)*I1)),-1))</f>
        <v>1300</v>
      </c>
      <c r="AE34" s="190"/>
      <c r="AF34" s="208">
        <f>IF((AH31)&lt;=8,P1,P1+ROUND(INT(((AH31-8)*I1)),-1))</f>
        <v>1300</v>
      </c>
      <c r="AG34" s="333"/>
      <c r="AH34" s="656"/>
      <c r="AI34" s="607"/>
      <c r="AJ34" s="601"/>
      <c r="AK34" s="601"/>
      <c r="AL34" s="610"/>
      <c r="AM34" s="611"/>
      <c r="AN34" s="627"/>
      <c r="AO34" s="632"/>
      <c r="AP34" s="610"/>
      <c r="AQ34" s="611"/>
      <c r="AR34" s="610"/>
      <c r="AS34" s="611"/>
      <c r="AT34" s="866"/>
      <c r="AU34" s="867"/>
      <c r="AV34" s="866"/>
      <c r="AW34" s="869"/>
    </row>
    <row r="35" spans="1:49" s="139" customFormat="1" ht="28.5" customHeight="1">
      <c r="A35" s="602" t="s">
        <v>134</v>
      </c>
      <c r="B35" s="140"/>
      <c r="C35" s="141">
        <f>MROUND(ROUNDDOWN(B36*0.8,-1),50)</f>
        <v>2700</v>
      </c>
      <c r="D35" s="142"/>
      <c r="E35" s="143">
        <f>C35-$S$1</f>
        <v>1650</v>
      </c>
      <c r="F35" s="148"/>
      <c r="G35" s="141">
        <f>MROUND(ROUNDDOWN(F36*0.8,-1),50)</f>
        <v>1850</v>
      </c>
      <c r="H35" s="148"/>
      <c r="I35" s="141">
        <f>MROUND(ROUNDDOWN(H36*0.8,-1),50)</f>
        <v>1750</v>
      </c>
      <c r="J35" s="148"/>
      <c r="K35" s="141">
        <f>MROUND(ROUNDDOWN(J36*0.8,-1),50)</f>
        <v>1650</v>
      </c>
      <c r="L35" s="148"/>
      <c r="M35" s="141">
        <f>MROUND(ROUNDDOWN(L36*0.8,-1),50)</f>
        <v>1500</v>
      </c>
      <c r="N35" s="148"/>
      <c r="O35" s="141">
        <f>MROUND(ROUNDDOWN(N36*0.8,-1),50)</f>
        <v>1400</v>
      </c>
      <c r="P35" s="148"/>
      <c r="Q35" s="141">
        <f>MROUND(ROUNDDOWN(P36*0.8,-1),50)</f>
        <v>1300</v>
      </c>
      <c r="R35" s="148"/>
      <c r="S35" s="141">
        <f>MROUND(ROUNDDOWN(R36*0.8,-1),50)</f>
        <v>1250</v>
      </c>
      <c r="T35" s="148"/>
      <c r="U35" s="141">
        <f>MROUND(ROUNDDOWN(T36*0.8,-1),50)</f>
        <v>1100</v>
      </c>
      <c r="V35" s="184"/>
      <c r="W35" s="188">
        <f t="shared" si="103"/>
        <v>1040</v>
      </c>
      <c r="X35" s="184"/>
      <c r="Y35" s="188">
        <f t="shared" si="95"/>
        <v>1040</v>
      </c>
      <c r="Z35" s="184"/>
      <c r="AA35" s="188">
        <f t="shared" si="87"/>
        <v>1040</v>
      </c>
      <c r="AB35" s="199"/>
      <c r="AC35" s="188">
        <f t="shared" si="79"/>
        <v>1040</v>
      </c>
      <c r="AD35" s="184"/>
      <c r="AE35" s="188">
        <f t="shared" si="72"/>
        <v>1040</v>
      </c>
      <c r="AF35" s="184"/>
      <c r="AG35" s="219">
        <f t="shared" si="64"/>
        <v>1040</v>
      </c>
      <c r="AH35" s="300"/>
      <c r="AI35" s="188">
        <f t="shared" ref="AI35:AQ43" si="109">ROUND(AH36*0.8,-1)</f>
        <v>1040</v>
      </c>
      <c r="AJ35" s="681" t="s">
        <v>210</v>
      </c>
      <c r="AK35" s="678"/>
      <c r="AL35" s="601">
        <v>0.8</v>
      </c>
      <c r="AM35" s="601"/>
      <c r="AN35" s="686">
        <f>AL35+AN37</f>
        <v>1.7000000000000002</v>
      </c>
      <c r="AO35" s="685"/>
      <c r="AP35" s="608">
        <f t="shared" ref="AP35" si="110">AN35+$AP$39</f>
        <v>2.1</v>
      </c>
      <c r="AQ35" s="609"/>
      <c r="AR35" s="608">
        <f t="shared" ref="AR35" si="111">AP35+$AR$41</f>
        <v>2.8</v>
      </c>
      <c r="AS35" s="609"/>
      <c r="AT35" s="860">
        <f t="shared" ref="AT35" si="112">AR35+$AT$43</f>
        <v>3.6999999999999997</v>
      </c>
      <c r="AU35" s="870"/>
      <c r="AV35" s="860">
        <f t="shared" ref="AV35" si="113">AT35+$AV$45</f>
        <v>4.6999999999999993</v>
      </c>
      <c r="AW35" s="861"/>
    </row>
    <row r="36" spans="1:49" s="139" customFormat="1" ht="28.5" customHeight="1">
      <c r="A36" s="603"/>
      <c r="B36" s="144">
        <f>$P$1+MROUND(ROUNDDOWN(AJ4*$I$1,-1),50)</f>
        <v>3350</v>
      </c>
      <c r="C36" s="145"/>
      <c r="D36" s="146">
        <f>B36-$P$1</f>
        <v>2050</v>
      </c>
      <c r="E36" s="147"/>
      <c r="F36" s="149">
        <f>IF((AJ5)&lt;=$X$1,$P$1,$P$1+MROUND(ROUNDDOWN((AJ5-$X$1)*$I$1,-1),50))</f>
        <v>2300</v>
      </c>
      <c r="G36" s="150"/>
      <c r="H36" s="149">
        <f>IF((AJ7)&lt;=$X$1,$P$1,$P$1+MROUND(ROUNDDOWN((AJ7-$X$1)*$I$1,-1),50))</f>
        <v>2200</v>
      </c>
      <c r="I36" s="150"/>
      <c r="J36" s="149">
        <f>IF((AJ9)&lt;=$X$1,$P$1,$P$1+MROUND(ROUNDDOWN((AJ9-$X$1)*$I$1,-1),50))</f>
        <v>2050</v>
      </c>
      <c r="K36" s="150"/>
      <c r="L36" s="149">
        <f>IF((AJ11)&lt;=$X$1,$P$1,$P$1+MROUND(ROUNDDOWN((AJ11-$X$1)*$I$1,-1),50))</f>
        <v>1900</v>
      </c>
      <c r="M36" s="150"/>
      <c r="N36" s="149">
        <f>IF((AJ13)&lt;=$X$1,$P$1,$P$1+MROUND(ROUNDDOWN((AJ13-$X$1)*$I$1,-1),50))</f>
        <v>1750</v>
      </c>
      <c r="O36" s="150"/>
      <c r="P36" s="149">
        <f>IF((AJ15)&lt;=$X$1,$P$1,$P$1+MROUND(ROUNDDOWN((AJ15-$X$1)*$I$1,-1),50))</f>
        <v>1650</v>
      </c>
      <c r="Q36" s="150"/>
      <c r="R36" s="149">
        <f>IF((AJ17)&lt;=$X$1,$P$1,$P$1+MROUND(ROUNDDOWN((AJ17-$X$1)*$I$1,-1),50))</f>
        <v>1550</v>
      </c>
      <c r="S36" s="150"/>
      <c r="T36" s="149">
        <f>IF((AJ19)&lt;=$X$1,$P$1,$P$1+MROUND(ROUNDDOWN((AJ19-$X$1)*$I$1,-1),50))</f>
        <v>1350</v>
      </c>
      <c r="U36" s="151"/>
      <c r="V36" s="189">
        <f>IF((AJ21)&lt;=8,P1,P1+ROUND(INT(((AJ21-8)*I1)),-1))</f>
        <v>1300</v>
      </c>
      <c r="W36" s="190"/>
      <c r="X36" s="189">
        <f>IF((AJ23)&lt;=8,P1,P1+ROUND(INT(((AJ23-8)*I1)),-1))</f>
        <v>1300</v>
      </c>
      <c r="Y36" s="190"/>
      <c r="Z36" s="189">
        <f>IF((AJ25)&lt;=8,P1,P1+ROUND(INT(((AJ25-8)*I1)),-1))</f>
        <v>1300</v>
      </c>
      <c r="AA36" s="190"/>
      <c r="AB36" s="208">
        <f>IF((AJ27)&lt;=8,P1,P1+ROUND(INT(((AJ27-8)*I1)),-1))</f>
        <v>1300</v>
      </c>
      <c r="AC36" s="190"/>
      <c r="AD36" s="189">
        <f>IF((AJ29)&lt;=8,P1,P1+ROUND(INT(((AJ29-8)*I1)),-1))</f>
        <v>1300</v>
      </c>
      <c r="AE36" s="190"/>
      <c r="AF36" s="189">
        <f>IF((AJ31)&lt;=8,P1,P1+ROUND(INT(((AJ31-8)*I1)),-1))</f>
        <v>1300</v>
      </c>
      <c r="AG36" s="220"/>
      <c r="AH36" s="301">
        <f>IF((AJ33)&lt;=8,P1,P1+ROUND(INT(((AJ33-8)*I1)),-1))</f>
        <v>1300</v>
      </c>
      <c r="AI36" s="190"/>
      <c r="AJ36" s="679"/>
      <c r="AK36" s="680"/>
      <c r="AL36" s="601"/>
      <c r="AM36" s="601"/>
      <c r="AN36" s="627"/>
      <c r="AO36" s="632"/>
      <c r="AP36" s="610"/>
      <c r="AQ36" s="611"/>
      <c r="AR36" s="610"/>
      <c r="AS36" s="611"/>
      <c r="AT36" s="866"/>
      <c r="AU36" s="867"/>
      <c r="AV36" s="866"/>
      <c r="AW36" s="869"/>
    </row>
    <row r="37" spans="1:49" s="139" customFormat="1" ht="28.5" customHeight="1">
      <c r="A37" s="602" t="s">
        <v>135</v>
      </c>
      <c r="B37" s="140"/>
      <c r="C37" s="141">
        <f>MROUND(ROUNDDOWN(B38*0.8,-1),50)</f>
        <v>2750</v>
      </c>
      <c r="D37" s="142"/>
      <c r="E37" s="359">
        <f>C37-$S$1</f>
        <v>1700</v>
      </c>
      <c r="F37" s="148"/>
      <c r="G37" s="141">
        <f>MROUND(ROUNDDOWN(F38*0.8,-1),50)</f>
        <v>1900</v>
      </c>
      <c r="H37" s="148"/>
      <c r="I37" s="141">
        <f>MROUND(ROUNDDOWN(H38*0.8,-1),50)</f>
        <v>1800</v>
      </c>
      <c r="J37" s="148"/>
      <c r="K37" s="141">
        <f>MROUND(ROUNDDOWN(J38*0.8,-1),50)</f>
        <v>1700</v>
      </c>
      <c r="L37" s="148"/>
      <c r="M37" s="141">
        <f>MROUND(ROUNDDOWN(L38*0.8,-1),50)</f>
        <v>1600</v>
      </c>
      <c r="N37" s="148"/>
      <c r="O37" s="141">
        <f>MROUND(ROUNDDOWN(N38*0.8,-1),50)</f>
        <v>1500</v>
      </c>
      <c r="P37" s="148"/>
      <c r="Q37" s="141">
        <f>MROUND(ROUNDDOWN(P38*0.8,-1),50)</f>
        <v>1400</v>
      </c>
      <c r="R37" s="148"/>
      <c r="S37" s="141">
        <f>MROUND(ROUNDDOWN(R38*0.8,-1),50)</f>
        <v>1300</v>
      </c>
      <c r="T37" s="148"/>
      <c r="U37" s="141">
        <f>MROUND(ROUNDDOWN(T38*0.8,-1),50)</f>
        <v>1150</v>
      </c>
      <c r="V37" s="184"/>
      <c r="W37" s="141">
        <f>MROUND(ROUNDDOWN(V38*0.8,-1),50)</f>
        <v>1050</v>
      </c>
      <c r="X37" s="184"/>
      <c r="Y37" s="188">
        <f t="shared" si="103"/>
        <v>1040</v>
      </c>
      <c r="Z37" s="184"/>
      <c r="AA37" s="188">
        <f t="shared" si="95"/>
        <v>1040</v>
      </c>
      <c r="AB37" s="199"/>
      <c r="AC37" s="188">
        <f t="shared" si="87"/>
        <v>1040</v>
      </c>
      <c r="AD37" s="184"/>
      <c r="AE37" s="188">
        <f t="shared" si="79"/>
        <v>1040</v>
      </c>
      <c r="AF37" s="184"/>
      <c r="AG37" s="219">
        <f t="shared" si="72"/>
        <v>1040</v>
      </c>
      <c r="AH37" s="300"/>
      <c r="AI37" s="188">
        <f t="shared" ref="AI37:AM43" si="114">ROUND(AH38*0.8,-1)</f>
        <v>1040</v>
      </c>
      <c r="AJ37" s="184"/>
      <c r="AK37" s="188">
        <f t="shared" si="109"/>
        <v>1040</v>
      </c>
      <c r="AL37" s="604" t="s">
        <v>211</v>
      </c>
      <c r="AM37" s="605"/>
      <c r="AN37" s="601">
        <v>0.9</v>
      </c>
      <c r="AO37" s="601"/>
      <c r="AP37" s="608">
        <f t="shared" ref="AP37" si="115">AN37+$AP$39</f>
        <v>1.3</v>
      </c>
      <c r="AQ37" s="609"/>
      <c r="AR37" s="608">
        <f>AP37+$AR$41</f>
        <v>2</v>
      </c>
      <c r="AS37" s="609"/>
      <c r="AT37" s="860">
        <f t="shared" ref="AT37" si="116">AR37+$AT$43</f>
        <v>2.9</v>
      </c>
      <c r="AU37" s="870"/>
      <c r="AV37" s="860">
        <f t="shared" ref="AV37" si="117">AT37+$AV$45</f>
        <v>3.9</v>
      </c>
      <c r="AW37" s="861"/>
    </row>
    <row r="38" spans="1:49" s="139" customFormat="1" ht="28.5" customHeight="1">
      <c r="A38" s="603"/>
      <c r="B38" s="144">
        <f>$P$1+MROUND(ROUNDDOWN(AL4*$I$1,-1),50)</f>
        <v>3450</v>
      </c>
      <c r="C38" s="145"/>
      <c r="D38" s="146">
        <f>B38-$P$1</f>
        <v>2150</v>
      </c>
      <c r="E38" s="147"/>
      <c r="F38" s="149">
        <f>IF((AL5)&lt;=$X$1,$P$1,$P$1+MROUND(ROUNDDOWN((AL5-$X$1)*$I$1,-1),50))</f>
        <v>2400</v>
      </c>
      <c r="G38" s="150"/>
      <c r="H38" s="149">
        <f>IF((AL7)&lt;=$X$1,$P$1,$P$1+MROUND(ROUNDDOWN((AL7-$X$1)*$I$1,-1),50))</f>
        <v>2250</v>
      </c>
      <c r="I38" s="150"/>
      <c r="J38" s="149">
        <f>IF((AL9)&lt;=$X$1,$P$1,$P$1+MROUND(ROUNDDOWN((AL9-$X$1)*$I$1,-1),50))</f>
        <v>2100</v>
      </c>
      <c r="K38" s="150"/>
      <c r="L38" s="149">
        <f>IF((AL11)&lt;=$X$1,$P$1,$P$1+MROUND(ROUNDDOWN((AL11-$X$1)*$I$1,-1),50))</f>
        <v>2000</v>
      </c>
      <c r="M38" s="150"/>
      <c r="N38" s="149">
        <f>IF((AL13)&lt;=$X$1,$P$1,$P$1+MROUND(ROUNDDOWN((AL13-$X$1)*$I$1,-1),50))</f>
        <v>1850</v>
      </c>
      <c r="O38" s="150"/>
      <c r="P38" s="149">
        <f>IF((AL15)&lt;=$X$1,$P$1,$P$1+MROUND(ROUNDDOWN((AL15-$X$1)*$I$1,-1),50))</f>
        <v>1750</v>
      </c>
      <c r="Q38" s="150"/>
      <c r="R38" s="149">
        <f>IF((AL17)&lt;=$X$1,$P$1,$P$1+MROUND(ROUNDDOWN((AL17-$X$1)*$I$1,-1),50))</f>
        <v>1650</v>
      </c>
      <c r="S38" s="150"/>
      <c r="T38" s="178">
        <f>IF((AL19)&lt;=8,P1,P1+ROUND(INT(((AL19-8)*I1)),-1))</f>
        <v>1450</v>
      </c>
      <c r="U38" s="151"/>
      <c r="V38" s="149">
        <f>IF((AL21)&lt;=$X$1,$P$1,$P$1+MROUND(ROUNDDOWN((AL21-$X$1)*$I$1,-1),50))</f>
        <v>1300</v>
      </c>
      <c r="W38" s="190"/>
      <c r="X38" s="189">
        <f>IF((AL23)&lt;=8,P1,P1+ROUND(INT(((AL23-8)*I1)),-1))</f>
        <v>1300</v>
      </c>
      <c r="Y38" s="190"/>
      <c r="Z38" s="189">
        <f>IF((AL25)&lt;=8,P1,P1+ROUND(INT(((AL25-8)*I1)),-1))</f>
        <v>1300</v>
      </c>
      <c r="AA38" s="190"/>
      <c r="AB38" s="208">
        <f>IF((AL27)&lt;=8,P1,P1+ROUND(INT(((AL27-8)*I1)),-1))</f>
        <v>1300</v>
      </c>
      <c r="AC38" s="190"/>
      <c r="AD38" s="189">
        <f>IF((AL29)&lt;=8,P1,P1+ROUND(INT(((AL29-8)*I1)),-1))</f>
        <v>1300</v>
      </c>
      <c r="AE38" s="190"/>
      <c r="AF38" s="189">
        <f>IF((AL31)&lt;=8,P1,P1+ROUND(INT(((AL31-8)*I1)),-1))</f>
        <v>1300</v>
      </c>
      <c r="AG38" s="220"/>
      <c r="AH38" s="301">
        <f>IF((AL33)&lt;=8,P1,P1+ROUND(INT(((AL33-8)*I1)),-1))</f>
        <v>1300</v>
      </c>
      <c r="AI38" s="190"/>
      <c r="AJ38" s="189">
        <f>IF((AL35)&lt;=8,P1,P1+ROUND(INT(((AL35-8)*I1)),-1))</f>
        <v>1300</v>
      </c>
      <c r="AK38" s="190"/>
      <c r="AL38" s="606"/>
      <c r="AM38" s="607"/>
      <c r="AN38" s="601"/>
      <c r="AO38" s="601"/>
      <c r="AP38" s="610"/>
      <c r="AQ38" s="611"/>
      <c r="AR38" s="610"/>
      <c r="AS38" s="611"/>
      <c r="AT38" s="866"/>
      <c r="AU38" s="867"/>
      <c r="AV38" s="866"/>
      <c r="AW38" s="869"/>
    </row>
    <row r="39" spans="1:49" s="139" customFormat="1" ht="28.5" customHeight="1">
      <c r="A39" s="602" t="s">
        <v>287</v>
      </c>
      <c r="B39" s="140"/>
      <c r="C39" s="141">
        <f>MROUND(ROUNDDOWN(B40*0.8,-1),50)</f>
        <v>2850</v>
      </c>
      <c r="D39" s="142"/>
      <c r="E39" s="143">
        <f>C39-$S$1</f>
        <v>1800</v>
      </c>
      <c r="F39" s="148"/>
      <c r="G39" s="141">
        <f>MROUND(ROUNDDOWN(F40*0.8,-1),50)</f>
        <v>2000</v>
      </c>
      <c r="H39" s="148"/>
      <c r="I39" s="141">
        <f>MROUND(ROUNDDOWN(H40*0.8,-1),50)</f>
        <v>1900</v>
      </c>
      <c r="J39" s="148"/>
      <c r="K39" s="141">
        <f>MROUND(ROUNDDOWN(J40*0.8,-1),50)</f>
        <v>1750</v>
      </c>
      <c r="L39" s="148"/>
      <c r="M39" s="141">
        <f>MROUND(ROUNDDOWN(L40*0.8,-1),50)</f>
        <v>1700</v>
      </c>
      <c r="N39" s="148"/>
      <c r="O39" s="141">
        <f>MROUND(ROUNDDOWN(N40*0.8,-1),50)</f>
        <v>1550</v>
      </c>
      <c r="P39" s="148"/>
      <c r="Q39" s="141">
        <f>MROUND(ROUNDDOWN(P40*0.8,-1),50)</f>
        <v>1500</v>
      </c>
      <c r="R39" s="148"/>
      <c r="S39" s="141">
        <f>MROUND(ROUNDDOWN(R40*0.8,-1),50)</f>
        <v>1400</v>
      </c>
      <c r="T39" s="148"/>
      <c r="U39" s="141">
        <f>MROUND(ROUNDDOWN(T40*0.8,-1),50)</f>
        <v>1250</v>
      </c>
      <c r="V39" s="184"/>
      <c r="W39" s="360">
        <f>MROUND(ROUNDDOWN(V40*0.8,-1),50)</f>
        <v>1100</v>
      </c>
      <c r="X39" s="184"/>
      <c r="Y39" s="188">
        <f t="shared" ref="Y39" si="118">ROUND(X40*0.8,-1)</f>
        <v>0</v>
      </c>
      <c r="Z39" s="184"/>
      <c r="AA39" s="188">
        <f t="shared" ref="AA39" si="119">ROUND(Z40*0.8,-1)</f>
        <v>0</v>
      </c>
      <c r="AB39" s="199"/>
      <c r="AC39" s="188">
        <f t="shared" ref="AC39" si="120">ROUND(AB40*0.8,-1)</f>
        <v>0</v>
      </c>
      <c r="AD39" s="184"/>
      <c r="AE39" s="188">
        <f t="shared" ref="AE39" si="121">ROUND(AD40*0.8,-1)</f>
        <v>0</v>
      </c>
      <c r="AF39" s="184"/>
      <c r="AG39" s="219">
        <f t="shared" ref="AG39" si="122">ROUND(AF40*0.8,-1)</f>
        <v>0</v>
      </c>
      <c r="AH39" s="300"/>
      <c r="AI39" s="188">
        <f t="shared" ref="AI39" si="123">ROUND(AH40*0.8,-1)</f>
        <v>0</v>
      </c>
      <c r="AJ39" s="184"/>
      <c r="AK39" s="188">
        <f t="shared" ref="AK39" si="124">ROUND(AJ40*0.8,-1)</f>
        <v>1040</v>
      </c>
      <c r="AL39" s="184"/>
      <c r="AM39" s="188">
        <f t="shared" ref="AM39" si="125">ROUND(AL40*0.8,-1)</f>
        <v>0</v>
      </c>
      <c r="AN39" s="604" t="s">
        <v>286</v>
      </c>
      <c r="AO39" s="605"/>
      <c r="AP39" s="601">
        <v>0.4</v>
      </c>
      <c r="AQ39" s="601"/>
      <c r="AR39" s="608">
        <f t="shared" ref="AR39" si="126">AP39+AR45</f>
        <v>0.4</v>
      </c>
      <c r="AS39" s="609"/>
      <c r="AT39" s="351"/>
      <c r="AU39" s="352"/>
      <c r="AV39" s="351"/>
      <c r="AW39" s="353"/>
    </row>
    <row r="40" spans="1:49" s="139" customFormat="1" ht="28.5" customHeight="1">
      <c r="A40" s="603"/>
      <c r="B40" s="144">
        <f>$P$1+MROUND(ROUNDDOWN(AN4*$I$1,-1),50)</f>
        <v>3550</v>
      </c>
      <c r="C40" s="145"/>
      <c r="D40" s="167">
        <f>B40-$P$1</f>
        <v>2250</v>
      </c>
      <c r="E40" s="147"/>
      <c r="F40" s="149">
        <f>IF((AN5)&lt;=$X$1,$P$1,$P$1+MROUND(ROUNDDOWN((AN5-$X$1)*$I$1,-1),50))</f>
        <v>2500</v>
      </c>
      <c r="G40" s="150"/>
      <c r="H40" s="149">
        <f>IF((AN7)&lt;=$X$1,$P$1,$P$1+MROUND(ROUNDDOWN((AN7-$X$1)*$I$1,-1),50))</f>
        <v>2400</v>
      </c>
      <c r="I40" s="150"/>
      <c r="J40" s="149">
        <f>IF((AN9)&lt;=$X$1,$P$1,$P$1+MROUND(ROUNDDOWN((AN9-$X$1)*$I$1,-1),50))</f>
        <v>2200</v>
      </c>
      <c r="K40" s="150"/>
      <c r="L40" s="149">
        <f>IF((AN11)&lt;=$X$1,$P$1,$P$1+MROUND(ROUNDDOWN((AN11-$X$1)*$I$1,-1),50))</f>
        <v>2100</v>
      </c>
      <c r="M40" s="150"/>
      <c r="N40" s="149">
        <f>IF((AN13)&lt;=$X$1,$P$1,$P$1+MROUND(ROUNDDOWN((AN13-$X$1)*$I$1,-1),50))</f>
        <v>1950</v>
      </c>
      <c r="O40" s="150"/>
      <c r="P40" s="149">
        <f>IF((AN15)&lt;=$X$1,$P$1,$P$1+MROUND(ROUNDDOWN((AN15-$X$1)*$I$1,-1),50))</f>
        <v>1850</v>
      </c>
      <c r="Q40" s="150"/>
      <c r="R40" s="149">
        <f>IF((AN17)&lt;=$X$1,$P$1,$P$1+MROUND(ROUNDDOWN((AN17-$X$1)*$I$1,-1),50))</f>
        <v>1750</v>
      </c>
      <c r="S40" s="150"/>
      <c r="T40" s="149">
        <f>IF((AN19)&lt;=$X$1,$P$1,$P$1+MROUND(ROUNDDOWN((AN19-$X$1)*$I$1,-1),50))</f>
        <v>1550</v>
      </c>
      <c r="U40" s="151"/>
      <c r="V40" s="149">
        <f>IF((AN21)&lt;=$X$1,$P$1,$P$1+MROUND(ROUNDDOWN((AN21-$X$1)*$I$1,-1),50))</f>
        <v>1350</v>
      </c>
      <c r="W40" s="187"/>
      <c r="X40" s="189">
        <f>IF((AL25)&lt;=8,P3,P3+ROUND(INT(((AL25-8)*I3)),-1))</f>
        <v>0</v>
      </c>
      <c r="Y40" s="190"/>
      <c r="Z40" s="189">
        <f>IF((AL27)&lt;=8,P3,P3+ROUND(INT(((AL27-8)*I3)),-1))</f>
        <v>0</v>
      </c>
      <c r="AA40" s="190"/>
      <c r="AB40" s="208">
        <f>IF((AL29)&lt;=8,P3,P3+ROUND(INT(((AL29-8)*I3)),-1))</f>
        <v>0</v>
      </c>
      <c r="AC40" s="190"/>
      <c r="AD40" s="189">
        <f>IF((AL31)&lt;=8,P3,P3+ROUND(INT(((AL31-8)*I3)),-1))</f>
        <v>0</v>
      </c>
      <c r="AE40" s="190"/>
      <c r="AF40" s="189">
        <f>IF((AL33)&lt;=8,P3,P3+ROUND(INT(((AL33-8)*I3)),-1))</f>
        <v>0</v>
      </c>
      <c r="AG40" s="220"/>
      <c r="AH40" s="301">
        <f>IF((AL35)&lt;=8,P3,P3+ROUND(INT(((AL35-8)*I3)),-1))</f>
        <v>0</v>
      </c>
      <c r="AI40" s="190"/>
      <c r="AJ40" s="189">
        <f>IF((AN37)&lt;=8,P1,P1+ROUND(INT(((AN37-8)*I1)),-1))</f>
        <v>1300</v>
      </c>
      <c r="AK40" s="190"/>
      <c r="AL40" s="189">
        <f>IF((AN37)&lt;=8,R3,R3+ROUND(INT(((AN37-8)*K3)),-1))</f>
        <v>0</v>
      </c>
      <c r="AM40" s="190"/>
      <c r="AN40" s="606"/>
      <c r="AO40" s="607"/>
      <c r="AP40" s="601"/>
      <c r="AQ40" s="601"/>
      <c r="AR40" s="610"/>
      <c r="AS40" s="611"/>
      <c r="AT40" s="351"/>
      <c r="AU40" s="352"/>
      <c r="AV40" s="351"/>
      <c r="AW40" s="353"/>
    </row>
    <row r="41" spans="1:49" s="139" customFormat="1" ht="28.5" customHeight="1">
      <c r="A41" s="602" t="s">
        <v>136</v>
      </c>
      <c r="B41" s="140"/>
      <c r="C41" s="141">
        <f>MROUND(ROUNDDOWN(B42*0.8,-1),50)</f>
        <v>2900</v>
      </c>
      <c r="D41" s="142"/>
      <c r="E41" s="143">
        <f>C41-$S$1</f>
        <v>1850</v>
      </c>
      <c r="F41" s="148"/>
      <c r="G41" s="141">
        <f>MROUND(ROUNDDOWN(F42*0.8,-1),50)</f>
        <v>2050</v>
      </c>
      <c r="H41" s="148"/>
      <c r="I41" s="141">
        <f>MROUND(ROUNDDOWN(H42*0.8,-1),50)</f>
        <v>1900</v>
      </c>
      <c r="J41" s="148"/>
      <c r="K41" s="141">
        <f>MROUND(ROUNDDOWN(J42*0.8,-1),50)</f>
        <v>1800</v>
      </c>
      <c r="L41" s="148"/>
      <c r="M41" s="141">
        <f>MROUND(ROUNDDOWN(L42*0.8,-1),50)</f>
        <v>1700</v>
      </c>
      <c r="N41" s="148"/>
      <c r="O41" s="141">
        <f>MROUND(ROUNDDOWN(N42*0.8,-1),50)</f>
        <v>1600</v>
      </c>
      <c r="P41" s="148"/>
      <c r="Q41" s="141">
        <f>MROUND(ROUNDDOWN(P42*0.8,-1),50)</f>
        <v>1500</v>
      </c>
      <c r="R41" s="148"/>
      <c r="S41" s="141">
        <f>MROUND(ROUNDDOWN(R42*0.8,-1),50)</f>
        <v>1450</v>
      </c>
      <c r="T41" s="148"/>
      <c r="U41" s="141">
        <f>MROUND(ROUNDDOWN(T42*0.8,-1),50)</f>
        <v>1300</v>
      </c>
      <c r="V41" s="148"/>
      <c r="W41" s="360">
        <f>MROUND(ROUNDDOWN(V42*0.8,-1),50)</f>
        <v>1100</v>
      </c>
      <c r="X41" s="184"/>
      <c r="Y41" s="360">
        <f>MROUND(ROUNDDOWN(X42*0.8,-1),50)</f>
        <v>1050</v>
      </c>
      <c r="Z41" s="184"/>
      <c r="AA41" s="188">
        <f t="shared" si="103"/>
        <v>1040</v>
      </c>
      <c r="AB41" s="199"/>
      <c r="AC41" s="188">
        <f t="shared" si="95"/>
        <v>1040</v>
      </c>
      <c r="AD41" s="184"/>
      <c r="AE41" s="188">
        <f t="shared" si="87"/>
        <v>1040</v>
      </c>
      <c r="AF41" s="184"/>
      <c r="AG41" s="219">
        <f t="shared" si="79"/>
        <v>1040</v>
      </c>
      <c r="AH41" s="300"/>
      <c r="AI41" s="188">
        <f t="shared" ref="AI41" si="127">ROUND(AH42*0.8,-1)</f>
        <v>1040</v>
      </c>
      <c r="AJ41" s="184"/>
      <c r="AK41" s="188">
        <f t="shared" ref="AK41" si="128">ROUND(AJ42*0.8,-1)</f>
        <v>0</v>
      </c>
      <c r="AL41" s="199"/>
      <c r="AM41" s="214">
        <f t="shared" si="109"/>
        <v>1040</v>
      </c>
      <c r="AN41" s="199"/>
      <c r="AO41" s="165">
        <f>MROUND(ROUNDDOWN(AN42*0.8,-1),50)</f>
        <v>1050</v>
      </c>
      <c r="AP41" s="604" t="s">
        <v>212</v>
      </c>
      <c r="AQ41" s="605"/>
      <c r="AR41" s="601">
        <v>0.7</v>
      </c>
      <c r="AS41" s="601"/>
      <c r="AT41" s="860">
        <f t="shared" ref="AT41" si="129">AR41+$AT$43</f>
        <v>1.6</v>
      </c>
      <c r="AU41" s="870"/>
      <c r="AV41" s="860">
        <f t="shared" ref="AV41" si="130">AT41+$AV$45</f>
        <v>2.6</v>
      </c>
      <c r="AW41" s="861"/>
    </row>
    <row r="42" spans="1:49" s="139" customFormat="1" ht="28.5" customHeight="1">
      <c r="A42" s="603"/>
      <c r="B42" s="144">
        <f>$P$1+MROUND(ROUNDDOWN(AP4*$I$1,-1),50)</f>
        <v>3600</v>
      </c>
      <c r="C42" s="145"/>
      <c r="D42" s="146">
        <f>B42-$P$1</f>
        <v>2300</v>
      </c>
      <c r="E42" s="147"/>
      <c r="F42" s="149">
        <f>IF((AP5)&lt;=$X$1,$P$1,$P$1+MROUND(ROUNDDOWN((AP5-$X$1)*$I$1,-1),50))</f>
        <v>2550</v>
      </c>
      <c r="G42" s="150"/>
      <c r="H42" s="149">
        <f>IF((AP7)&lt;=$X$1,$P$1,$P$1+MROUND(ROUNDDOWN((AP7-$X$1)*$I$1,-1),50))</f>
        <v>2400</v>
      </c>
      <c r="I42" s="150"/>
      <c r="J42" s="149">
        <f>IF((AP9)&lt;=$X$1,$P$1,$P$1+MROUND(ROUNDDOWN((AP9-$X$1)*$I$1,-1),50))</f>
        <v>2250</v>
      </c>
      <c r="K42" s="150"/>
      <c r="L42" s="149">
        <f>IF((AP11)&lt;=$X$1,$P$1,$P$1+MROUND(ROUNDDOWN((AP11-$X$1)*$I$1,-1),50))</f>
        <v>2150</v>
      </c>
      <c r="M42" s="150"/>
      <c r="N42" s="149">
        <f>IF((AP13)&lt;=$X$1,$P$1,$P$1+MROUND(ROUNDDOWN((AP13-$X$1)*$I$1,-1),50))</f>
        <v>2000</v>
      </c>
      <c r="O42" s="150"/>
      <c r="P42" s="149">
        <f>IF((AP15)&lt;=$X$1,$P$1,$P$1+MROUND(ROUNDDOWN((AP15-$X$1)*$I$1,-1),50))</f>
        <v>1900</v>
      </c>
      <c r="Q42" s="150"/>
      <c r="R42" s="149">
        <f>IF((AP17)&lt;=$X$1,$P$1,$P$1+MROUND(ROUNDDOWN((AP17-$X$1)*$I$1,-1),50))</f>
        <v>1800</v>
      </c>
      <c r="S42" s="150"/>
      <c r="T42" s="149">
        <f>IF((AP19)&lt;=$X$1,$P$1,$P$1+MROUND(ROUNDDOWN((AP19-$X$1)*$I$1,-1),50))</f>
        <v>1600</v>
      </c>
      <c r="U42" s="151"/>
      <c r="V42" s="149">
        <f>IF((AP21)&lt;=$X$1,$P$1,$P$1+MROUND(ROUNDDOWN((AP21-$X$1)*$I$1,-1),50))</f>
        <v>1400</v>
      </c>
      <c r="W42" s="361"/>
      <c r="X42" s="149">
        <f>IF((AP23)&lt;=$X$1,$P$1,$P$1+MROUND(ROUNDDOWN((AP23-$X$1)*$I$1,-1),50))</f>
        <v>1300</v>
      </c>
      <c r="Y42" s="190"/>
      <c r="Z42" s="189">
        <f>IF((AP25)&lt;=8,P1,P1+ROUND(INT(((AP25-8)*I1)),-1))</f>
        <v>1300</v>
      </c>
      <c r="AA42" s="190"/>
      <c r="AB42" s="208">
        <f>IF((AP27)&lt;=8,P1,P1+ROUND(INT(((AP27-8)*I1)),-1))</f>
        <v>1300</v>
      </c>
      <c r="AC42" s="190"/>
      <c r="AD42" s="189">
        <f>IF((AP29)&lt;=8,P1,P1+ROUND(INT(((AP29-8)*I1)),-1))</f>
        <v>1300</v>
      </c>
      <c r="AE42" s="190"/>
      <c r="AF42" s="189">
        <f>IF((AP31)&lt;=8,P1,P1+ROUND(INT(((AP31-8)*I1)),-1))</f>
        <v>1300</v>
      </c>
      <c r="AG42" s="220"/>
      <c r="AH42" s="301">
        <f>IF((AP33)&lt;=8,P1,P1+ROUND(INT(((AP33-8)*I1)),-1))</f>
        <v>1300</v>
      </c>
      <c r="AI42" s="190"/>
      <c r="AJ42" s="189">
        <f t="shared" ref="AJ42" si="131">IF((AL39)&lt;=8,P5,P5+ROUND(INT(((AL39-8)*I5)),-1))</f>
        <v>5.8000000000000007</v>
      </c>
      <c r="AK42" s="190"/>
      <c r="AL42" s="208">
        <f>IF((AP39)&lt;=8,P1,P1+ROUND(INT(((AP39-8)*I1)),-1))</f>
        <v>1300</v>
      </c>
      <c r="AM42" s="209"/>
      <c r="AN42" s="208">
        <f>IF((AR41)&lt;=8,P1,P1+ROUND(INT(((AR41-8)*I1)),-1))</f>
        <v>1300</v>
      </c>
      <c r="AO42" s="209"/>
      <c r="AP42" s="606"/>
      <c r="AQ42" s="607"/>
      <c r="AR42" s="601"/>
      <c r="AS42" s="601"/>
      <c r="AT42" s="866"/>
      <c r="AU42" s="867"/>
      <c r="AV42" s="866"/>
      <c r="AW42" s="869"/>
    </row>
    <row r="43" spans="1:49" s="139" customFormat="1" ht="28.5" customHeight="1">
      <c r="A43" s="602" t="s">
        <v>137</v>
      </c>
      <c r="B43" s="140"/>
      <c r="C43" s="141">
        <f>MROUND(ROUNDDOWN(B44*0.8,-1),50)</f>
        <v>2950</v>
      </c>
      <c r="D43" s="142"/>
      <c r="E43" s="143">
        <f>C43-$S$1</f>
        <v>1900</v>
      </c>
      <c r="F43" s="148"/>
      <c r="G43" s="141">
        <f>MROUND(ROUNDDOWN(F44*0.8,-1),50)</f>
        <v>2100</v>
      </c>
      <c r="H43" s="148"/>
      <c r="I43" s="141">
        <f>MROUND(ROUNDDOWN(H44*0.8,-1),50)</f>
        <v>2000</v>
      </c>
      <c r="J43" s="148"/>
      <c r="K43" s="141">
        <f>MROUND(ROUNDDOWN(J44*0.8,-1),50)</f>
        <v>1900</v>
      </c>
      <c r="L43" s="148"/>
      <c r="M43" s="141">
        <f>MROUND(ROUNDDOWN(L44*0.8,-1),50)</f>
        <v>1750</v>
      </c>
      <c r="N43" s="148"/>
      <c r="O43" s="141">
        <f>MROUND(ROUNDDOWN(N44*0.8,-1),50)</f>
        <v>1700</v>
      </c>
      <c r="P43" s="148"/>
      <c r="Q43" s="141">
        <f>MROUND(ROUNDDOWN(P44*0.8,-1),50)</f>
        <v>1550</v>
      </c>
      <c r="R43" s="148"/>
      <c r="S43" s="141">
        <f>MROUND(ROUNDDOWN(R44*0.8,-1),50)</f>
        <v>1500</v>
      </c>
      <c r="T43" s="148"/>
      <c r="U43" s="141">
        <f>MROUND(ROUNDDOWN(T44*0.8,-1),50)</f>
        <v>1350</v>
      </c>
      <c r="V43" s="148"/>
      <c r="W43" s="141">
        <f>MROUND(ROUNDDOWN(V44*0.8,-1),50)</f>
        <v>1150</v>
      </c>
      <c r="X43" s="148"/>
      <c r="Y43" s="141">
        <f>MROUND(ROUNDDOWN(X44*0.8,-1),50)</f>
        <v>1100</v>
      </c>
      <c r="Z43" s="184"/>
      <c r="AA43" s="364">
        <f>MROUND(ROUNDDOWN(Z44*0.8,-1),50)</f>
        <v>1050</v>
      </c>
      <c r="AB43" s="199"/>
      <c r="AC43" s="188">
        <f t="shared" si="103"/>
        <v>1040</v>
      </c>
      <c r="AD43" s="184"/>
      <c r="AE43" s="188">
        <f t="shared" si="95"/>
        <v>1040</v>
      </c>
      <c r="AF43" s="184"/>
      <c r="AG43" s="219">
        <f t="shared" si="87"/>
        <v>1040</v>
      </c>
      <c r="AH43" s="300"/>
      <c r="AI43" s="188">
        <f t="shared" ref="AI43" si="132">ROUND(AH44*0.8,-1)</f>
        <v>1040</v>
      </c>
      <c r="AJ43" s="184"/>
      <c r="AK43" s="188">
        <f t="shared" ref="AK43" si="133">ROUND(AJ44*0.8,-1)</f>
        <v>0</v>
      </c>
      <c r="AL43" s="199"/>
      <c r="AM43" s="214">
        <f t="shared" si="114"/>
        <v>1040</v>
      </c>
      <c r="AN43" s="199"/>
      <c r="AO43" s="214">
        <f t="shared" ref="AO43" si="134">ROUND(AN44*0.8,-1)</f>
        <v>1040</v>
      </c>
      <c r="AP43" s="199"/>
      <c r="AQ43" s="214">
        <f t="shared" si="109"/>
        <v>1040</v>
      </c>
      <c r="AR43" s="604" t="s">
        <v>213</v>
      </c>
      <c r="AS43" s="605"/>
      <c r="AT43" s="652">
        <v>0.9</v>
      </c>
      <c r="AU43" s="601"/>
      <c r="AV43" s="626">
        <f t="shared" ref="AV43" si="135">AT43+$AV$45</f>
        <v>1.9</v>
      </c>
      <c r="AW43" s="633"/>
    </row>
    <row r="44" spans="1:49" s="139" customFormat="1" ht="28.5" customHeight="1">
      <c r="A44" s="603"/>
      <c r="B44" s="144">
        <f>$P$1+MROUND(ROUNDDOWN(AR4*$I$1,-1),50)</f>
        <v>3700</v>
      </c>
      <c r="C44" s="145"/>
      <c r="D44" s="146">
        <f>B44-$P$1</f>
        <v>2400</v>
      </c>
      <c r="E44" s="147"/>
      <c r="F44" s="180">
        <f>IF((AR5)&lt;=$X$1,$P$1,$P$1+MROUND(ROUNDDOWN((AR5-$X$1)*$I$1,-1),50))</f>
        <v>2650</v>
      </c>
      <c r="G44" s="150"/>
      <c r="H44" s="180">
        <f>IF((AR7)&lt;=$X$1,$P$1,$P$1+MROUND(ROUNDDOWN((AR7-$X$1)*$I$1,-1),50))</f>
        <v>2500</v>
      </c>
      <c r="I44" s="150"/>
      <c r="J44" s="180">
        <f>IF((AR9)&lt;=$X$1,$P$1,$P$1+MROUND(ROUNDDOWN((AR9-$X$1)*$I$1,-1),50))</f>
        <v>2350</v>
      </c>
      <c r="K44" s="150"/>
      <c r="L44" s="180">
        <f>IF((AR11)&lt;=$X$1,$P$1,$P$1+MROUND(ROUNDDOWN((AR11-$X$1)*$I$1,-1),50))</f>
        <v>2200</v>
      </c>
      <c r="M44" s="150"/>
      <c r="N44" s="180">
        <f>IF((AR13)&lt;=$X$1,$P$1,$P$1+MROUND(ROUNDDOWN((AR13-$X$1)*$I$1,-1),50))</f>
        <v>2100</v>
      </c>
      <c r="O44" s="150"/>
      <c r="P44" s="180">
        <f>IF((AR15)&lt;=$X$1,$P$1,$P$1+MROUND(ROUNDDOWN((AR15-$X$1)*$I$1,-1),50))</f>
        <v>1950</v>
      </c>
      <c r="Q44" s="150"/>
      <c r="R44" s="180">
        <f>IF((AR17)&lt;=$X$1,$P$1,$P$1+MROUND(ROUNDDOWN((AR17-$X$1)*$I$1,-1),50))</f>
        <v>1900</v>
      </c>
      <c r="S44" s="150"/>
      <c r="T44" s="180">
        <f>IF((AR19)&lt;=$X$1,$P$1,$P$1+MROUND(ROUNDDOWN((AR19-$X$1)*$I$1,-1),50))</f>
        <v>1700</v>
      </c>
      <c r="U44" s="151"/>
      <c r="V44" s="180">
        <f>IF((AR21)&lt;=$X$1,$P$1,$P$1+MROUND(ROUNDDOWN((AR21-$X$1)*$I$1,-1),50))</f>
        <v>1450</v>
      </c>
      <c r="W44" s="151"/>
      <c r="X44" s="180">
        <f>IF((AR23)&lt;=$X$1,$P$1,$P$1+MROUND(ROUNDDOWN((AR23-$X$1)*$I$1,-1),50))</f>
        <v>1350</v>
      </c>
      <c r="Y44" s="361"/>
      <c r="Z44" s="191">
        <f>IF((AR25)&lt;=8,P1,P1+ROUND(INT(((AR25-8)*I1)),-1))</f>
        <v>1300</v>
      </c>
      <c r="AA44" s="187"/>
      <c r="AB44" s="222">
        <f>IF((AR27)&lt;=8,P1,P1+ROUND(INT(((AR27-8)*I1)),-1))</f>
        <v>1300</v>
      </c>
      <c r="AC44" s="190"/>
      <c r="AD44" s="192">
        <f>IF((AR29)&lt;=8,P1,P1+ROUND(INT(((AR29-8)*I1)),-1))</f>
        <v>1300</v>
      </c>
      <c r="AE44" s="190"/>
      <c r="AF44" s="192">
        <f>IF((AR31)&lt;=8,P1,P1+ROUND(INT(((AR31-8)*I1)),-1))</f>
        <v>1300</v>
      </c>
      <c r="AG44" s="220"/>
      <c r="AH44" s="302">
        <f>IF((AR33)&lt;=8,P1,P1+ROUND(INT(((AR33-8)*I1)),-1))</f>
        <v>1300</v>
      </c>
      <c r="AI44" s="190"/>
      <c r="AJ44" s="192">
        <f t="shared" ref="AJ44" si="136">IF((AL41)&lt;=8,P7,P7+ROUND(INT(((AL41-8)*I7)),-1))</f>
        <v>4.6000000000000005</v>
      </c>
      <c r="AK44" s="190"/>
      <c r="AL44" s="192">
        <f>IF((AR37)&lt;=8,P1,P1+ROUND(INT(((AR37-8)*I1)),-1))</f>
        <v>1300</v>
      </c>
      <c r="AM44" s="190"/>
      <c r="AN44" s="367">
        <f>IF((BH23)&lt;=$X$1,$P$1,$P$1+MROUND(ROUNDDOWN((BH23-$X$1)*$I$1,-1),50))</f>
        <v>1300</v>
      </c>
      <c r="AO44" s="190"/>
      <c r="AP44" s="192">
        <f>IF((AR41)&lt;=8,P1,P1+ROUND(INT(((AR41-8)*I1)),-1))</f>
        <v>1300</v>
      </c>
      <c r="AQ44" s="190"/>
      <c r="AR44" s="606"/>
      <c r="AS44" s="607"/>
      <c r="AT44" s="652"/>
      <c r="AU44" s="601"/>
      <c r="AV44" s="628"/>
      <c r="AW44" s="634"/>
    </row>
    <row r="45" spans="1:49" s="166" customFormat="1" ht="28.5" customHeight="1">
      <c r="A45" s="647" t="s">
        <v>138</v>
      </c>
      <c r="B45" s="362"/>
      <c r="C45" s="161">
        <f>MROUND(ROUNDDOWN(B46*0.8,-1),50)</f>
        <v>3050</v>
      </c>
      <c r="D45" s="162"/>
      <c r="E45" s="163">
        <f>C45-$S$1</f>
        <v>2000</v>
      </c>
      <c r="F45" s="164"/>
      <c r="G45" s="161">
        <f>MROUND(ROUNDDOWN(F46*0.8,-1),50)</f>
        <v>2200</v>
      </c>
      <c r="H45" s="164"/>
      <c r="I45" s="161">
        <f>MROUND(ROUNDDOWN(H46*0.8,-1),50)</f>
        <v>2100</v>
      </c>
      <c r="J45" s="164"/>
      <c r="K45" s="161">
        <f>MROUND(ROUNDDOWN(J46*0.8,-1),50)</f>
        <v>1950</v>
      </c>
      <c r="L45" s="164"/>
      <c r="M45" s="161">
        <f>MROUND(ROUNDDOWN(L46*0.8,-1),50)</f>
        <v>1900</v>
      </c>
      <c r="N45" s="164"/>
      <c r="O45" s="161">
        <f>MROUND(ROUNDDOWN(N46*0.8,-1),50)</f>
        <v>1750</v>
      </c>
      <c r="P45" s="164"/>
      <c r="Q45" s="161">
        <f>MROUND(ROUNDDOWN(P46*0.8,-1),50)</f>
        <v>1650</v>
      </c>
      <c r="R45" s="164"/>
      <c r="S45" s="161">
        <f>MROUND(ROUNDDOWN(R46*0.8,-1),50)</f>
        <v>1600</v>
      </c>
      <c r="T45" s="181"/>
      <c r="U45" s="161">
        <f>MROUND(ROUNDDOWN(T46*0.8,-1),50)</f>
        <v>1450</v>
      </c>
      <c r="V45" s="181"/>
      <c r="W45" s="161">
        <f>MROUND(ROUNDDOWN(V46*0.8,-1),50)</f>
        <v>1250</v>
      </c>
      <c r="X45" s="181"/>
      <c r="Y45" s="161">
        <f>MROUND(ROUNDDOWN(X46*0.8,-1),50)</f>
        <v>1150</v>
      </c>
      <c r="Z45" s="181"/>
      <c r="AA45" s="161">
        <f>MROUND(ROUNDDOWN(Z46*0.8,-1),50)</f>
        <v>1100</v>
      </c>
      <c r="AB45" s="230"/>
      <c r="AC45" s="366">
        <f>MROUND(ROUNDDOWN(AB46*0.8,-1),50)</f>
        <v>1050</v>
      </c>
      <c r="AD45" s="228"/>
      <c r="AE45" s="229">
        <f t="shared" ref="AE45" si="137">ROUND(AD46*0.8,-1)</f>
        <v>1040</v>
      </c>
      <c r="AF45" s="228"/>
      <c r="AG45" s="334">
        <f t="shared" ref="AG45" si="138">ROUND(AF46*0.8,-1)</f>
        <v>1040</v>
      </c>
      <c r="AH45" s="336"/>
      <c r="AI45" s="229">
        <f t="shared" ref="AI45" si="139">ROUND(AH46*0.8,-1)</f>
        <v>1040</v>
      </c>
      <c r="AJ45" s="203"/>
      <c r="AK45" s="205">
        <f t="shared" ref="AK45" si="140">ROUND(AJ46*0.8,-1)</f>
        <v>0</v>
      </c>
      <c r="AL45" s="230"/>
      <c r="AM45" s="231">
        <f t="shared" ref="AM45" si="141">ROUND(AL46*0.8,-1)</f>
        <v>1040</v>
      </c>
      <c r="AN45" s="230"/>
      <c r="AO45" s="231">
        <f t="shared" ref="AO45" si="142">ROUND(AN46*0.8,-1)</f>
        <v>1040</v>
      </c>
      <c r="AP45" s="230"/>
      <c r="AQ45" s="231">
        <f t="shared" ref="AQ45" si="143">ROUND(AP46*0.8,-1)</f>
        <v>1040</v>
      </c>
      <c r="AR45" s="230"/>
      <c r="AS45" s="231">
        <f t="shared" ref="AS45" si="144">ROUND(AR46*0.8,-1)</f>
        <v>1040</v>
      </c>
      <c r="AT45" s="604" t="s">
        <v>214</v>
      </c>
      <c r="AU45" s="605"/>
      <c r="AV45" s="652">
        <v>1</v>
      </c>
      <c r="AW45" s="659"/>
    </row>
    <row r="46" spans="1:49" s="197" customFormat="1" ht="28.5" customHeight="1">
      <c r="A46" s="603"/>
      <c r="B46" s="144">
        <f>$P$1+MROUND(ROUNDDOWN(AT4*$I$1,-1),50)</f>
        <v>3800</v>
      </c>
      <c r="C46" s="145"/>
      <c r="D46" s="146">
        <f>B46-$P$1</f>
        <v>2500</v>
      </c>
      <c r="E46" s="147"/>
      <c r="F46" s="180">
        <f>IF((AT5)&lt;=$X$1,$P$1,$P$1+MROUND(ROUNDDOWN((AT5-$X$1)*$I$1,-1),50))</f>
        <v>2750</v>
      </c>
      <c r="G46" s="150"/>
      <c r="H46" s="180">
        <f>IF((AT7)&lt;=$X$1,$P$1,$P$1+MROUND(ROUNDDOWN((AT7-$X$1)*$I$1,-1),50))</f>
        <v>2600</v>
      </c>
      <c r="I46" s="150"/>
      <c r="J46" s="180">
        <f>IF((AT9)&lt;=$X$1,$P$1,$P$1+MROUND(ROUNDDOWN((AT9-$X$1)*$I$1,-1),50))</f>
        <v>2450</v>
      </c>
      <c r="K46" s="150"/>
      <c r="L46" s="180">
        <f>IF((AT11)&lt;=$X$1,$P$1,$P$1+MROUND(ROUNDDOWN((AT11-$X$1)*$I$1,-1),50))</f>
        <v>2350</v>
      </c>
      <c r="M46" s="150"/>
      <c r="N46" s="180">
        <f>IF((AT13)&lt;=$X$1,$P$1,$P$1+MROUND(ROUNDDOWN((AT13-$X$1)*$I$1,-1),50))</f>
        <v>2200</v>
      </c>
      <c r="O46" s="150"/>
      <c r="P46" s="180">
        <f>IF((AT15)&lt;=$X$1,$P$1,$P$1+MROUND(ROUNDDOWN((AT15-$X$1)*$I$1,-1),50))</f>
        <v>2050</v>
      </c>
      <c r="Q46" s="150"/>
      <c r="R46" s="180">
        <f>IF((AT17)&lt;=$X$1,$P$1,$P$1+MROUND(ROUNDDOWN((AT17-$X$1)*$I$1,-1),50))</f>
        <v>2000</v>
      </c>
      <c r="S46" s="150"/>
      <c r="T46" s="180">
        <f>IF((AT19)&lt;=$X$1,$P$1,$P$1+MROUND(ROUNDDOWN((AT19-$X$1)*$I$1,-1),50))</f>
        <v>1800</v>
      </c>
      <c r="U46" s="232"/>
      <c r="V46" s="180">
        <f>IF((AT21)&lt;=$X$1,$P$1,$P$1+MROUND(ROUNDDOWN((AT21-$X$1)*$I$1,-1),50))</f>
        <v>1550</v>
      </c>
      <c r="W46" s="232"/>
      <c r="X46" s="180">
        <f>IF((AT23)&lt;=$X$1,$P$1,$P$1+MROUND(ROUNDDOWN((AT23-$X$1)*$I$1,-1),50))</f>
        <v>1450</v>
      </c>
      <c r="Y46" s="232"/>
      <c r="Z46" s="180">
        <f>IF((AT25)&lt;=$X$1,$P$1,$P$1+MROUND(ROUNDDOWN((AT25-$X$1)*$I$1,-1),50))</f>
        <v>1350</v>
      </c>
      <c r="AA46" s="232"/>
      <c r="AB46" s="365">
        <f>IF((AT27)&lt;=8,P1,P1+ROUND(INT(((AT27-8)*I1)),-1))</f>
        <v>1300</v>
      </c>
      <c r="AC46" s="234"/>
      <c r="AD46" s="233">
        <f>IF((AT29)&lt;=8,P1,P1+ROUND(INT(((AT29-8)*I1)),-1))</f>
        <v>1300</v>
      </c>
      <c r="AE46" s="234"/>
      <c r="AF46" s="233">
        <f>IF((AT31)&lt;=8,P1,P1+ROUND(INT(((AT31-8)*I1)),-1))</f>
        <v>1300</v>
      </c>
      <c r="AG46" s="335"/>
      <c r="AH46" s="337">
        <f>IF((AT33)&lt;=8,P1,P1+ROUND(INT(((AT33-8)*I1)),-1))</f>
        <v>1300</v>
      </c>
      <c r="AI46" s="234"/>
      <c r="AJ46" s="192">
        <f t="shared" ref="AJ46" si="145">IF((AL43)&lt;=8,P9,P9+ROUND(INT(((AL43-8)*I9)),-1))</f>
        <v>3.3000000000000003</v>
      </c>
      <c r="AK46" s="190"/>
      <c r="AL46" s="233">
        <f>IF((AT37)&lt;=8,P1,P1+ROUND(INT(((AT37-8)*I1)),-1))</f>
        <v>1300</v>
      </c>
      <c r="AM46" s="234"/>
      <c r="AN46" s="367">
        <f>IF((BH25)&lt;=$X$1,$P$1,$P$1+MROUND(ROUNDDOWN((BH25-$X$1)*$I$1,-1),50))</f>
        <v>1300</v>
      </c>
      <c r="AO46" s="234"/>
      <c r="AP46" s="233">
        <f>IF((AT41)&lt;=8,P1,P1+ROUND(INT(((AT41-8)*I1)),-1))</f>
        <v>1300</v>
      </c>
      <c r="AQ46" s="234"/>
      <c r="AR46" s="233">
        <f>IF((AT43)&lt;=8,P1,R3+ROUND(INT(((AT43-8)*I1)),-1))</f>
        <v>1300</v>
      </c>
      <c r="AS46" s="234"/>
      <c r="AT46" s="606"/>
      <c r="AU46" s="607"/>
      <c r="AV46" s="652"/>
      <c r="AW46" s="659"/>
    </row>
    <row r="47" spans="1:49" s="197" customFormat="1" ht="28.5" customHeight="1">
      <c r="A47" s="647" t="str">
        <f>AV47</f>
        <v>장작골</v>
      </c>
      <c r="B47" s="362"/>
      <c r="C47" s="161">
        <f>MROUND(ROUNDDOWN(B48*0.8,-1),50)</f>
        <v>3100</v>
      </c>
      <c r="D47" s="162"/>
      <c r="E47" s="163">
        <f>C47-$S$1</f>
        <v>2050</v>
      </c>
      <c r="F47" s="164"/>
      <c r="G47" s="161">
        <f>MROUND(ROUNDDOWN(F48*0.8,-1),50)</f>
        <v>2300</v>
      </c>
      <c r="H47" s="164"/>
      <c r="I47" s="161">
        <f>MROUND(ROUNDDOWN(H48*0.8,-1),50)</f>
        <v>2100</v>
      </c>
      <c r="J47" s="164"/>
      <c r="K47" s="161">
        <f>MROUND(ROUNDDOWN(J48*0.8,-1),50)</f>
        <v>2050</v>
      </c>
      <c r="L47" s="164"/>
      <c r="M47" s="161">
        <f>MROUND(ROUNDDOWN(L48*0.8,-1),50)</f>
        <v>1950</v>
      </c>
      <c r="N47" s="164"/>
      <c r="O47" s="161">
        <f>MROUND(ROUNDDOWN(N48*0.8,-1),50)</f>
        <v>1850</v>
      </c>
      <c r="P47" s="164"/>
      <c r="Q47" s="161">
        <f>MROUND(ROUNDDOWN(P48*0.8,-1),50)</f>
        <v>1750</v>
      </c>
      <c r="R47" s="164"/>
      <c r="S47" s="161">
        <f>MROUND(ROUNDDOWN(R48*0.8,-1),50)</f>
        <v>1700</v>
      </c>
      <c r="T47" s="164"/>
      <c r="U47" s="161">
        <f>MROUND(ROUNDDOWN(T48*0.8,-1),50)</f>
        <v>1500</v>
      </c>
      <c r="V47" s="164"/>
      <c r="W47" s="161">
        <f>MROUND(ROUNDDOWN(V48*0.8,-1),50)</f>
        <v>1350</v>
      </c>
      <c r="X47" s="164"/>
      <c r="Y47" s="161">
        <f>MROUND(ROUNDDOWN(X48*0.8,-1),50)</f>
        <v>1250</v>
      </c>
      <c r="Z47" s="164"/>
      <c r="AA47" s="161">
        <f>MROUND(ROUNDDOWN(Z48*0.8,-1),50)</f>
        <v>1150</v>
      </c>
      <c r="AB47" s="179"/>
      <c r="AC47" s="161">
        <f>MROUND(ROUNDDOWN(AB48*0.8,-1),50)</f>
        <v>1100</v>
      </c>
      <c r="AD47" s="164"/>
      <c r="AE47" s="161">
        <f>MROUND(ROUNDDOWN(AD48*0.8,-1),50)</f>
        <v>1050</v>
      </c>
      <c r="AF47" s="203"/>
      <c r="AG47" s="292">
        <f t="shared" ref="AG47" si="146">ROUND(AF48*0.8,-1)</f>
        <v>1040</v>
      </c>
      <c r="AH47" s="294"/>
      <c r="AI47" s="205">
        <f t="shared" ref="AI47" si="147">ROUND(AH48*0.8,-1)</f>
        <v>1040</v>
      </c>
      <c r="AJ47" s="203"/>
      <c r="AK47" s="205">
        <f t="shared" ref="AK47" si="148">ROUND(AJ48*0.8,-1)</f>
        <v>0</v>
      </c>
      <c r="AL47" s="206"/>
      <c r="AM47" s="207">
        <f t="shared" ref="AM47" si="149">ROUND(AL48*0.8,-1)</f>
        <v>1040</v>
      </c>
      <c r="AN47" s="206"/>
      <c r="AO47" s="207">
        <f t="shared" ref="AO47" si="150">ROUND(AN48*0.8,-1)</f>
        <v>1040</v>
      </c>
      <c r="AP47" s="206"/>
      <c r="AQ47" s="207">
        <f t="shared" ref="AQ47" si="151">ROUND(AP48*0.8,-1)</f>
        <v>1040</v>
      </c>
      <c r="AR47" s="206"/>
      <c r="AS47" s="207">
        <f t="shared" ref="AS47" si="152">ROUND(AR48*0.8,-1)</f>
        <v>1040</v>
      </c>
      <c r="AT47" s="206"/>
      <c r="AU47" s="207">
        <f t="shared" ref="AU47" si="153">ROUND(AT48*0.8,-1)</f>
        <v>1040</v>
      </c>
      <c r="AV47" s="604" t="s">
        <v>215</v>
      </c>
      <c r="AW47" s="649"/>
    </row>
    <row r="48" spans="1:49" s="197" customFormat="1" ht="28.5" customHeight="1" thickBot="1">
      <c r="A48" s="648"/>
      <c r="B48" s="152">
        <f>$P$1+MROUND(ROUNDDOWN(AV4*$I$1,-1),50)</f>
        <v>3900</v>
      </c>
      <c r="C48" s="153"/>
      <c r="D48" s="154">
        <f>B48-$P$1</f>
        <v>2600</v>
      </c>
      <c r="E48" s="155"/>
      <c r="F48" s="159">
        <f>IF((AV5)&lt;=$X$1,$P$1,$P$1+MROUND(ROUNDDOWN((AV5-$X$1)*$I$1,-1),50))</f>
        <v>2850</v>
      </c>
      <c r="G48" s="160"/>
      <c r="H48" s="159">
        <f>IF((AT7)&lt;=$X$1,$P$1,$P$1+MROUND(ROUNDDOWN((AT7-$X$1)*$I$1,-1),50))</f>
        <v>2600</v>
      </c>
      <c r="I48" s="160"/>
      <c r="J48" s="159">
        <f>IF((AV9)&lt;=$X$1,$P$1,$P$1+MROUND(ROUNDDOWN((AV9-$X$1)*$I$1,-1),50))</f>
        <v>2550</v>
      </c>
      <c r="K48" s="160"/>
      <c r="L48" s="159">
        <f>IF((AV11)&lt;=$X$1,$P$1,$P$1+MROUND(ROUNDDOWN((AV11-$X$1)*$I$1,-1),50))</f>
        <v>2450</v>
      </c>
      <c r="M48" s="160"/>
      <c r="N48" s="159">
        <f>IF((AV13)&lt;=$X$1,$P$1,$P$1+MROUND(ROUNDDOWN((AV13-$X$1)*$I$1,-1),50))</f>
        <v>2300</v>
      </c>
      <c r="O48" s="160"/>
      <c r="P48" s="159">
        <f>IF((AV15)&lt;=$X$1,$P$1,$P$1+MROUND(ROUNDDOWN((AV15-$X$1)*$I$1,-1),50))</f>
        <v>2200</v>
      </c>
      <c r="Q48" s="160"/>
      <c r="R48" s="159">
        <f>IF((AV17)&lt;=$X$1,$P$1,$P$1+MROUND(ROUNDDOWN((AV17-$X$1)*$I$1,-1),50))</f>
        <v>2100</v>
      </c>
      <c r="S48" s="160"/>
      <c r="T48" s="159">
        <f>IF((AV19)&lt;=$X$1,$P$1,$P$1+MROUND(ROUNDDOWN((AV19-$X$1)*$I$1,-1),50))</f>
        <v>1900</v>
      </c>
      <c r="U48" s="158"/>
      <c r="V48" s="159">
        <f>IF((AV21)&lt;=$X$1,$P$1,$P$1+MROUND(ROUNDDOWN((AV21-$X$1)*$I$1,-1),50))</f>
        <v>1700</v>
      </c>
      <c r="W48" s="158"/>
      <c r="X48" s="159">
        <f>IF((AV23)&lt;=$X$1,$P$1,$P$1+MROUND(ROUNDDOWN((AV23-$X$1)*$I$1,-1),50))</f>
        <v>1550</v>
      </c>
      <c r="Y48" s="158"/>
      <c r="Z48" s="159">
        <f>IF((AV25)&lt;=$X$1,$P$1,$P$1+MROUND(ROUNDDOWN((AV25-$X$1)*$I$1,-1),50))</f>
        <v>1450</v>
      </c>
      <c r="AA48" s="158"/>
      <c r="AB48" s="159">
        <f>IF((AV27)&lt;=$X$1,$P$1,$P$1+MROUND(ROUNDDOWN((AV27-$X$1)*$I$1,-1),50))</f>
        <v>1400</v>
      </c>
      <c r="AC48" s="158"/>
      <c r="AD48" s="159">
        <f>IF((AV29)&lt;=$X$1,$P$1,$P$1+MROUND(ROUNDDOWN((AV29-$X$1)*$I$1,-1),50))</f>
        <v>1300</v>
      </c>
      <c r="AE48" s="158"/>
      <c r="AF48" s="195">
        <f>IF((AV31)&lt;=8,P1,P1+ROUND(INT(((AV31-8)*I1)),-1))</f>
        <v>1300</v>
      </c>
      <c r="AG48" s="293"/>
      <c r="AH48" s="295">
        <f>IF((AV33)&lt;=8,P1,P1+ROUND(INT(((AV33-8)*I1)),-1))</f>
        <v>1300</v>
      </c>
      <c r="AI48" s="196"/>
      <c r="AJ48" s="195">
        <f t="shared" ref="AJ48" si="154">IF((AL45)&lt;=8,P11,P11+ROUND(INT(((AL45-8)*I11)),-1))</f>
        <v>2.2000000000000002</v>
      </c>
      <c r="AK48" s="196"/>
      <c r="AL48" s="195">
        <f>IF((AV37)&lt;=8,P1,P1+ROUND(INT(((AV37-8)*I1)),-1))</f>
        <v>1300</v>
      </c>
      <c r="AM48" s="196"/>
      <c r="AN48" s="212">
        <f>IF((BF29)&lt;=$X$1,$P$1,$P$1+MROUND(ROUNDDOWN((BF29-$X$1)*$I$1,-1),50))</f>
        <v>1300</v>
      </c>
      <c r="AO48" s="196"/>
      <c r="AP48" s="195">
        <f>IF((AR45)&lt;=8,P1,P1+ROUND(INT(((AR45-8)*I1)),-1))</f>
        <v>1300</v>
      </c>
      <c r="AQ48" s="196"/>
      <c r="AR48" s="195">
        <f>IF((AV43)&lt;=8,P1,R5+ROUND(INT(((AV43-8)*I1)),-1))</f>
        <v>1300</v>
      </c>
      <c r="AS48" s="196"/>
      <c r="AT48" s="195">
        <f>IF((AV45)&lt;=8,P1,T5+ROUND(INT(((AV45-8)*I1)),-1))</f>
        <v>1300</v>
      </c>
      <c r="AU48" s="196"/>
      <c r="AV48" s="650"/>
      <c r="AW48" s="651"/>
    </row>
    <row r="49" spans="12:46"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</row>
    <row r="50" spans="12:46"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</row>
    <row r="51" spans="12:46"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</row>
    <row r="52" spans="12:46"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</row>
    <row r="53" spans="12:46"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388"/>
      <c r="AP53" s="8"/>
      <c r="AQ53" s="8"/>
      <c r="AR53" s="8"/>
      <c r="AS53" s="8"/>
    </row>
    <row r="54" spans="12:46"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388"/>
      <c r="AK54" s="8"/>
      <c r="AL54" s="8"/>
      <c r="AM54" s="8"/>
      <c r="AN54" s="8"/>
      <c r="AO54" s="8"/>
      <c r="AP54" s="8"/>
      <c r="AQ54" s="8"/>
      <c r="AR54" s="8"/>
      <c r="AS54" s="8"/>
    </row>
    <row r="55" spans="12:46"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388"/>
      <c r="AR55" s="8"/>
      <c r="AS55" s="388"/>
      <c r="AT55" s="389"/>
    </row>
    <row r="56" spans="12:46" ht="20.25"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363"/>
      <c r="AO56" s="8"/>
      <c r="AP56" s="8"/>
      <c r="AQ56" s="8"/>
      <c r="AR56" s="8"/>
      <c r="AS56" s="8"/>
    </row>
    <row r="57" spans="12:46"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</row>
    <row r="58" spans="12:46"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</row>
    <row r="59" spans="12:46"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</row>
    <row r="60" spans="12:46"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</row>
    <row r="61" spans="12:46">
      <c r="L61" s="8"/>
      <c r="M61" s="8"/>
      <c r="N61" s="8"/>
      <c r="O61" s="9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</row>
    <row r="62" spans="12:46">
      <c r="L62" s="8"/>
      <c r="M62" s="8"/>
    </row>
  </sheetData>
  <mergeCells count="305">
    <mergeCell ref="AR39:AS40"/>
    <mergeCell ref="AN39:AO40"/>
    <mergeCell ref="A39:A40"/>
    <mergeCell ref="AN5:AO6"/>
    <mergeCell ref="AN7:AO8"/>
    <mergeCell ref="AN9:AO10"/>
    <mergeCell ref="AN11:AO12"/>
    <mergeCell ref="AN13:AO14"/>
    <mergeCell ref="AN15:AO16"/>
    <mergeCell ref="AN17:AO18"/>
    <mergeCell ref="AN19:AO20"/>
    <mergeCell ref="AN21:AO22"/>
    <mergeCell ref="AN23:AO24"/>
    <mergeCell ref="AN25:AO26"/>
    <mergeCell ref="AN27:AO28"/>
    <mergeCell ref="AN29:AO30"/>
    <mergeCell ref="AN31:AO32"/>
    <mergeCell ref="AN33:AO34"/>
    <mergeCell ref="AN35:AO36"/>
    <mergeCell ref="AN37:AO38"/>
    <mergeCell ref="V5:W6"/>
    <mergeCell ref="X5:Y6"/>
    <mergeCell ref="Z5:AA6"/>
    <mergeCell ref="AB5:AC6"/>
    <mergeCell ref="B3:E3"/>
    <mergeCell ref="F3:AG3"/>
    <mergeCell ref="P1:Q1"/>
    <mergeCell ref="AT31:AU32"/>
    <mergeCell ref="AT43:AU44"/>
    <mergeCell ref="AR9:AS10"/>
    <mergeCell ref="AB11:AC12"/>
    <mergeCell ref="AF15:AG16"/>
    <mergeCell ref="AJ19:AK20"/>
    <mergeCell ref="AL19:AM20"/>
    <mergeCell ref="AP19:AQ20"/>
    <mergeCell ref="AL21:AM22"/>
    <mergeCell ref="AR25:AS26"/>
    <mergeCell ref="AR19:AS20"/>
    <mergeCell ref="AR11:AS12"/>
    <mergeCell ref="AD13:AE14"/>
    <mergeCell ref="AF13:AG14"/>
    <mergeCell ref="AH13:AI14"/>
    <mergeCell ref="AJ13:AK14"/>
    <mergeCell ref="AL13:AM14"/>
    <mergeCell ref="AP13:AQ14"/>
    <mergeCell ref="AR13:AS14"/>
    <mergeCell ref="AD15:AE16"/>
    <mergeCell ref="AP37:AQ38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D5:AE6"/>
    <mergeCell ref="AF5:AG6"/>
    <mergeCell ref="AH5:AI6"/>
    <mergeCell ref="AJ5:AK6"/>
    <mergeCell ref="AL5:AM6"/>
    <mergeCell ref="A5:A6"/>
    <mergeCell ref="F5:G6"/>
    <mergeCell ref="H5:I6"/>
    <mergeCell ref="J5:K6"/>
    <mergeCell ref="L5:M6"/>
    <mergeCell ref="N5:O6"/>
    <mergeCell ref="P5:Q6"/>
    <mergeCell ref="R5:S6"/>
    <mergeCell ref="T5:U6"/>
    <mergeCell ref="A7:A8"/>
    <mergeCell ref="H7:I8"/>
    <mergeCell ref="J7:K8"/>
    <mergeCell ref="L7:M8"/>
    <mergeCell ref="N7:O8"/>
    <mergeCell ref="P7:Q8"/>
    <mergeCell ref="R7:S8"/>
    <mergeCell ref="T7:U8"/>
    <mergeCell ref="V7:W8"/>
    <mergeCell ref="AP11:AQ12"/>
    <mergeCell ref="AD11:AE12"/>
    <mergeCell ref="AF11:AG12"/>
    <mergeCell ref="AH11:AI12"/>
    <mergeCell ref="AJ11:AK12"/>
    <mergeCell ref="AL11:AM12"/>
    <mergeCell ref="AR7:AS8"/>
    <mergeCell ref="A9:A10"/>
    <mergeCell ref="J9:K10"/>
    <mergeCell ref="L9:M10"/>
    <mergeCell ref="N9:O10"/>
    <mergeCell ref="P9:Q10"/>
    <mergeCell ref="R9:S10"/>
    <mergeCell ref="T9:U10"/>
    <mergeCell ref="V9:W10"/>
    <mergeCell ref="X9:Y10"/>
    <mergeCell ref="Z9:AA10"/>
    <mergeCell ref="AB9:AC10"/>
    <mergeCell ref="AD9:AE10"/>
    <mergeCell ref="AF9:AG10"/>
    <mergeCell ref="AH9:AI10"/>
    <mergeCell ref="AJ9:AK10"/>
    <mergeCell ref="AL9:AM10"/>
    <mergeCell ref="AP9:AQ10"/>
    <mergeCell ref="AD7:AE8"/>
    <mergeCell ref="AF7:AG8"/>
    <mergeCell ref="AH7:AI8"/>
    <mergeCell ref="AJ7:AK8"/>
    <mergeCell ref="AL7:AM8"/>
    <mergeCell ref="AP7:AQ8"/>
    <mergeCell ref="X7:Y8"/>
    <mergeCell ref="Z7:AA8"/>
    <mergeCell ref="AB7:AC8"/>
    <mergeCell ref="A11:A12"/>
    <mergeCell ref="L11:M12"/>
    <mergeCell ref="N11:O12"/>
    <mergeCell ref="P11:Q12"/>
    <mergeCell ref="R11:S12"/>
    <mergeCell ref="T11:U12"/>
    <mergeCell ref="X15:Y16"/>
    <mergeCell ref="Z15:AA16"/>
    <mergeCell ref="AB15:AC16"/>
    <mergeCell ref="A13:A14"/>
    <mergeCell ref="N13:O14"/>
    <mergeCell ref="P13:Q14"/>
    <mergeCell ref="R13:S14"/>
    <mergeCell ref="T13:U14"/>
    <mergeCell ref="V13:W14"/>
    <mergeCell ref="X13:Y14"/>
    <mergeCell ref="Z13:AA14"/>
    <mergeCell ref="AB13:AC14"/>
    <mergeCell ref="V11:W12"/>
    <mergeCell ref="X11:Y12"/>
    <mergeCell ref="Z11:AA12"/>
    <mergeCell ref="AH17:AI18"/>
    <mergeCell ref="AJ17:AK18"/>
    <mergeCell ref="AL17:AM18"/>
    <mergeCell ref="AP17:AQ18"/>
    <mergeCell ref="AR17:AS18"/>
    <mergeCell ref="A15:A16"/>
    <mergeCell ref="P15:Q16"/>
    <mergeCell ref="R15:S16"/>
    <mergeCell ref="T15:U16"/>
    <mergeCell ref="V15:W16"/>
    <mergeCell ref="AP15:AQ16"/>
    <mergeCell ref="AH15:AI16"/>
    <mergeCell ref="AJ15:AK16"/>
    <mergeCell ref="AL15:AM16"/>
    <mergeCell ref="A17:A18"/>
    <mergeCell ref="R17:S18"/>
    <mergeCell ref="T17:U18"/>
    <mergeCell ref="V17:W18"/>
    <mergeCell ref="X17:Y18"/>
    <mergeCell ref="Z17:AA18"/>
    <mergeCell ref="AB17:AC18"/>
    <mergeCell ref="AD17:AE18"/>
    <mergeCell ref="AF17:AG18"/>
    <mergeCell ref="A19:A20"/>
    <mergeCell ref="T19:U20"/>
    <mergeCell ref="V19:W20"/>
    <mergeCell ref="X19:Y20"/>
    <mergeCell ref="Z19:AA20"/>
    <mergeCell ref="AB19:AC20"/>
    <mergeCell ref="AD19:AE20"/>
    <mergeCell ref="AF19:AG20"/>
    <mergeCell ref="AH19:AI20"/>
    <mergeCell ref="AP21:AQ22"/>
    <mergeCell ref="AR21:AS22"/>
    <mergeCell ref="A23:A24"/>
    <mergeCell ref="X23:Y24"/>
    <mergeCell ref="Z23:AA24"/>
    <mergeCell ref="AB23:AC24"/>
    <mergeCell ref="AD23:AE24"/>
    <mergeCell ref="AF23:AG24"/>
    <mergeCell ref="AH23:AI24"/>
    <mergeCell ref="AJ23:AK24"/>
    <mergeCell ref="AL23:AM24"/>
    <mergeCell ref="AP23:AQ24"/>
    <mergeCell ref="AR23:AS24"/>
    <mergeCell ref="A21:A22"/>
    <mergeCell ref="V21:W22"/>
    <mergeCell ref="X21:Y22"/>
    <mergeCell ref="Z21:AA22"/>
    <mergeCell ref="AB21:AC22"/>
    <mergeCell ref="AD21:AE22"/>
    <mergeCell ref="AF21:AG22"/>
    <mergeCell ref="AH21:AI22"/>
    <mergeCell ref="AJ21:AK22"/>
    <mergeCell ref="A25:A26"/>
    <mergeCell ref="Z25:AA26"/>
    <mergeCell ref="AB25:AC26"/>
    <mergeCell ref="AD25:AE26"/>
    <mergeCell ref="AF25:AG26"/>
    <mergeCell ref="AH25:AI26"/>
    <mergeCell ref="AJ25:AK26"/>
    <mergeCell ref="AL25:AM26"/>
    <mergeCell ref="AP25:AQ26"/>
    <mergeCell ref="A27:A28"/>
    <mergeCell ref="AB27:AC28"/>
    <mergeCell ref="AD27:AE28"/>
    <mergeCell ref="AF27:AG28"/>
    <mergeCell ref="AH27:AI28"/>
    <mergeCell ref="AJ27:AK28"/>
    <mergeCell ref="AL27:AM28"/>
    <mergeCell ref="AP27:AQ28"/>
    <mergeCell ref="AR27:AS28"/>
    <mergeCell ref="A29:A30"/>
    <mergeCell ref="AD29:AE30"/>
    <mergeCell ref="AF29:AG30"/>
    <mergeCell ref="AH29:AI30"/>
    <mergeCell ref="AJ29:AK30"/>
    <mergeCell ref="AL29:AM30"/>
    <mergeCell ref="AP29:AQ30"/>
    <mergeCell ref="AR29:AS30"/>
    <mergeCell ref="A31:A32"/>
    <mergeCell ref="AF31:AG32"/>
    <mergeCell ref="AH31:AI32"/>
    <mergeCell ref="AJ31:AK32"/>
    <mergeCell ref="AL31:AM32"/>
    <mergeCell ref="AP31:AQ32"/>
    <mergeCell ref="AR31:AS32"/>
    <mergeCell ref="AT4:AU4"/>
    <mergeCell ref="AV4:AW4"/>
    <mergeCell ref="AT5:AU6"/>
    <mergeCell ref="AV5:AW6"/>
    <mergeCell ref="AT7:AU8"/>
    <mergeCell ref="AV7:AW8"/>
    <mergeCell ref="AT9:AU10"/>
    <mergeCell ref="AV9:AW10"/>
    <mergeCell ref="AH3:AW3"/>
    <mergeCell ref="AL4:AM4"/>
    <mergeCell ref="AP4:AQ4"/>
    <mergeCell ref="AR4:AS4"/>
    <mergeCell ref="AP5:AQ6"/>
    <mergeCell ref="AR5:AS6"/>
    <mergeCell ref="AN4:AO4"/>
    <mergeCell ref="AR35:AS36"/>
    <mergeCell ref="AV11:AW12"/>
    <mergeCell ref="AT13:AU14"/>
    <mergeCell ref="AV13:AW14"/>
    <mergeCell ref="AT15:AU16"/>
    <mergeCell ref="AV15:AW16"/>
    <mergeCell ref="AT17:AU18"/>
    <mergeCell ref="AV17:AW18"/>
    <mergeCell ref="AT19:AU20"/>
    <mergeCell ref="AV19:AW20"/>
    <mergeCell ref="AT11:AU12"/>
    <mergeCell ref="AR15:AS16"/>
    <mergeCell ref="AP41:AQ42"/>
    <mergeCell ref="AR41:AS42"/>
    <mergeCell ref="A43:A44"/>
    <mergeCell ref="AR43:AS44"/>
    <mergeCell ref="AV21:AW22"/>
    <mergeCell ref="AT23:AU24"/>
    <mergeCell ref="AV23:AW24"/>
    <mergeCell ref="AT25:AU26"/>
    <mergeCell ref="AV25:AW26"/>
    <mergeCell ref="AT27:AU28"/>
    <mergeCell ref="AV27:AW28"/>
    <mergeCell ref="AT29:AU30"/>
    <mergeCell ref="AV29:AW30"/>
    <mergeCell ref="AT21:AU22"/>
    <mergeCell ref="A33:A34"/>
    <mergeCell ref="AH33:AI34"/>
    <mergeCell ref="AJ33:AK34"/>
    <mergeCell ref="AL33:AM34"/>
    <mergeCell ref="AP33:AQ34"/>
    <mergeCell ref="AR33:AS34"/>
    <mergeCell ref="A35:A36"/>
    <mergeCell ref="AJ35:AK36"/>
    <mergeCell ref="AL35:AM36"/>
    <mergeCell ref="AP35:AQ36"/>
    <mergeCell ref="B2:AW2"/>
    <mergeCell ref="I1:K1"/>
    <mergeCell ref="S1:T1"/>
    <mergeCell ref="X1:Y1"/>
    <mergeCell ref="AV43:AW44"/>
    <mergeCell ref="A45:A46"/>
    <mergeCell ref="AT45:AU46"/>
    <mergeCell ref="AV45:AW46"/>
    <mergeCell ref="A47:A48"/>
    <mergeCell ref="AV47:AW48"/>
    <mergeCell ref="AV31:AW32"/>
    <mergeCell ref="AT33:AU34"/>
    <mergeCell ref="AV33:AW34"/>
    <mergeCell ref="AT35:AU36"/>
    <mergeCell ref="AV35:AW36"/>
    <mergeCell ref="AT37:AU38"/>
    <mergeCell ref="AV37:AW38"/>
    <mergeCell ref="AT41:AU42"/>
    <mergeCell ref="AV41:AW42"/>
    <mergeCell ref="A37:A38"/>
    <mergeCell ref="AL37:AM38"/>
    <mergeCell ref="AP39:AQ40"/>
    <mergeCell ref="AR37:AS38"/>
    <mergeCell ref="A41:A42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3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9">
    <tabColor rgb="FFFF0000"/>
  </sheetPr>
  <dimension ref="A1:AH35"/>
  <sheetViews>
    <sheetView workbookViewId="0">
      <selection activeCell="A5" sqref="A5"/>
    </sheetView>
  </sheetViews>
  <sheetFormatPr defaultColWidth="3" defaultRowHeight="16.5"/>
  <cols>
    <col min="1" max="2" width="7.375" style="2" customWidth="1"/>
    <col min="3" max="34" width="7.375" style="1" customWidth="1"/>
    <col min="35" max="200" width="3" style="2"/>
    <col min="201" max="202" width="3" style="2" customWidth="1"/>
    <col min="203" max="250" width="4.25" style="2" customWidth="1"/>
    <col min="251" max="252" width="3" style="2" customWidth="1"/>
    <col min="253" max="456" width="3" style="2"/>
    <col min="457" max="458" width="3" style="2" customWidth="1"/>
    <col min="459" max="506" width="4.25" style="2" customWidth="1"/>
    <col min="507" max="508" width="3" style="2" customWidth="1"/>
    <col min="509" max="712" width="3" style="2"/>
    <col min="713" max="714" width="3" style="2" customWidth="1"/>
    <col min="715" max="762" width="4.25" style="2" customWidth="1"/>
    <col min="763" max="764" width="3" style="2" customWidth="1"/>
    <col min="765" max="968" width="3" style="2"/>
    <col min="969" max="970" width="3" style="2" customWidth="1"/>
    <col min="971" max="1018" width="4.25" style="2" customWidth="1"/>
    <col min="1019" max="1020" width="3" style="2" customWidth="1"/>
    <col min="1021" max="1224" width="3" style="2"/>
    <col min="1225" max="1226" width="3" style="2" customWidth="1"/>
    <col min="1227" max="1274" width="4.25" style="2" customWidth="1"/>
    <col min="1275" max="1276" width="3" style="2" customWidth="1"/>
    <col min="1277" max="1480" width="3" style="2"/>
    <col min="1481" max="1482" width="3" style="2" customWidth="1"/>
    <col min="1483" max="1530" width="4.25" style="2" customWidth="1"/>
    <col min="1531" max="1532" width="3" style="2" customWidth="1"/>
    <col min="1533" max="1736" width="3" style="2"/>
    <col min="1737" max="1738" width="3" style="2" customWidth="1"/>
    <col min="1739" max="1786" width="4.25" style="2" customWidth="1"/>
    <col min="1787" max="1788" width="3" style="2" customWidth="1"/>
    <col min="1789" max="1992" width="3" style="2"/>
    <col min="1993" max="1994" width="3" style="2" customWidth="1"/>
    <col min="1995" max="2042" width="4.25" style="2" customWidth="1"/>
    <col min="2043" max="2044" width="3" style="2" customWidth="1"/>
    <col min="2045" max="2248" width="3" style="2"/>
    <col min="2249" max="2250" width="3" style="2" customWidth="1"/>
    <col min="2251" max="2298" width="4.25" style="2" customWidth="1"/>
    <col min="2299" max="2300" width="3" style="2" customWidth="1"/>
    <col min="2301" max="2504" width="3" style="2"/>
    <col min="2505" max="2506" width="3" style="2" customWidth="1"/>
    <col min="2507" max="2554" width="4.25" style="2" customWidth="1"/>
    <col min="2555" max="2556" width="3" style="2" customWidth="1"/>
    <col min="2557" max="2760" width="3" style="2"/>
    <col min="2761" max="2762" width="3" style="2" customWidth="1"/>
    <col min="2763" max="2810" width="4.25" style="2" customWidth="1"/>
    <col min="2811" max="2812" width="3" style="2" customWidth="1"/>
    <col min="2813" max="3016" width="3" style="2"/>
    <col min="3017" max="3018" width="3" style="2" customWidth="1"/>
    <col min="3019" max="3066" width="4.25" style="2" customWidth="1"/>
    <col min="3067" max="3068" width="3" style="2" customWidth="1"/>
    <col min="3069" max="3272" width="3" style="2"/>
    <col min="3273" max="3274" width="3" style="2" customWidth="1"/>
    <col min="3275" max="3322" width="4.25" style="2" customWidth="1"/>
    <col min="3323" max="3324" width="3" style="2" customWidth="1"/>
    <col min="3325" max="3528" width="3" style="2"/>
    <col min="3529" max="3530" width="3" style="2" customWidth="1"/>
    <col min="3531" max="3578" width="4.25" style="2" customWidth="1"/>
    <col min="3579" max="3580" width="3" style="2" customWidth="1"/>
    <col min="3581" max="3784" width="3" style="2"/>
    <col min="3785" max="3786" width="3" style="2" customWidth="1"/>
    <col min="3787" max="3834" width="4.25" style="2" customWidth="1"/>
    <col min="3835" max="3836" width="3" style="2" customWidth="1"/>
    <col min="3837" max="4040" width="3" style="2"/>
    <col min="4041" max="4042" width="3" style="2" customWidth="1"/>
    <col min="4043" max="4090" width="4.25" style="2" customWidth="1"/>
    <col min="4091" max="4092" width="3" style="2" customWidth="1"/>
    <col min="4093" max="4296" width="3" style="2"/>
    <col min="4297" max="4298" width="3" style="2" customWidth="1"/>
    <col min="4299" max="4346" width="4.25" style="2" customWidth="1"/>
    <col min="4347" max="4348" width="3" style="2" customWidth="1"/>
    <col min="4349" max="4552" width="3" style="2"/>
    <col min="4553" max="4554" width="3" style="2" customWidth="1"/>
    <col min="4555" max="4602" width="4.25" style="2" customWidth="1"/>
    <col min="4603" max="4604" width="3" style="2" customWidth="1"/>
    <col min="4605" max="4808" width="3" style="2"/>
    <col min="4809" max="4810" width="3" style="2" customWidth="1"/>
    <col min="4811" max="4858" width="4.25" style="2" customWidth="1"/>
    <col min="4859" max="4860" width="3" style="2" customWidth="1"/>
    <col min="4861" max="5064" width="3" style="2"/>
    <col min="5065" max="5066" width="3" style="2" customWidth="1"/>
    <col min="5067" max="5114" width="4.25" style="2" customWidth="1"/>
    <col min="5115" max="5116" width="3" style="2" customWidth="1"/>
    <col min="5117" max="5320" width="3" style="2"/>
    <col min="5321" max="5322" width="3" style="2" customWidth="1"/>
    <col min="5323" max="5370" width="4.25" style="2" customWidth="1"/>
    <col min="5371" max="5372" width="3" style="2" customWidth="1"/>
    <col min="5373" max="5576" width="3" style="2"/>
    <col min="5577" max="5578" width="3" style="2" customWidth="1"/>
    <col min="5579" max="5626" width="4.25" style="2" customWidth="1"/>
    <col min="5627" max="5628" width="3" style="2" customWidth="1"/>
    <col min="5629" max="5832" width="3" style="2"/>
    <col min="5833" max="5834" width="3" style="2" customWidth="1"/>
    <col min="5835" max="5882" width="4.25" style="2" customWidth="1"/>
    <col min="5883" max="5884" width="3" style="2" customWidth="1"/>
    <col min="5885" max="6088" width="3" style="2"/>
    <col min="6089" max="6090" width="3" style="2" customWidth="1"/>
    <col min="6091" max="6138" width="4.25" style="2" customWidth="1"/>
    <col min="6139" max="6140" width="3" style="2" customWidth="1"/>
    <col min="6141" max="6344" width="3" style="2"/>
    <col min="6345" max="6346" width="3" style="2" customWidth="1"/>
    <col min="6347" max="6394" width="4.25" style="2" customWidth="1"/>
    <col min="6395" max="6396" width="3" style="2" customWidth="1"/>
    <col min="6397" max="6600" width="3" style="2"/>
    <col min="6601" max="6602" width="3" style="2" customWidth="1"/>
    <col min="6603" max="6650" width="4.25" style="2" customWidth="1"/>
    <col min="6651" max="6652" width="3" style="2" customWidth="1"/>
    <col min="6653" max="6856" width="3" style="2"/>
    <col min="6857" max="6858" width="3" style="2" customWidth="1"/>
    <col min="6859" max="6906" width="4.25" style="2" customWidth="1"/>
    <col min="6907" max="6908" width="3" style="2" customWidth="1"/>
    <col min="6909" max="7112" width="3" style="2"/>
    <col min="7113" max="7114" width="3" style="2" customWidth="1"/>
    <col min="7115" max="7162" width="4.25" style="2" customWidth="1"/>
    <col min="7163" max="7164" width="3" style="2" customWidth="1"/>
    <col min="7165" max="7368" width="3" style="2"/>
    <col min="7369" max="7370" width="3" style="2" customWidth="1"/>
    <col min="7371" max="7418" width="4.25" style="2" customWidth="1"/>
    <col min="7419" max="7420" width="3" style="2" customWidth="1"/>
    <col min="7421" max="7624" width="3" style="2"/>
    <col min="7625" max="7626" width="3" style="2" customWidth="1"/>
    <col min="7627" max="7674" width="4.25" style="2" customWidth="1"/>
    <col min="7675" max="7676" width="3" style="2" customWidth="1"/>
    <col min="7677" max="7880" width="3" style="2"/>
    <col min="7881" max="7882" width="3" style="2" customWidth="1"/>
    <col min="7883" max="7930" width="4.25" style="2" customWidth="1"/>
    <col min="7931" max="7932" width="3" style="2" customWidth="1"/>
    <col min="7933" max="8136" width="3" style="2"/>
    <col min="8137" max="8138" width="3" style="2" customWidth="1"/>
    <col min="8139" max="8186" width="4.25" style="2" customWidth="1"/>
    <col min="8187" max="8188" width="3" style="2" customWidth="1"/>
    <col min="8189" max="8392" width="3" style="2"/>
    <col min="8393" max="8394" width="3" style="2" customWidth="1"/>
    <col min="8395" max="8442" width="4.25" style="2" customWidth="1"/>
    <col min="8443" max="8444" width="3" style="2" customWidth="1"/>
    <col min="8445" max="8648" width="3" style="2"/>
    <col min="8649" max="8650" width="3" style="2" customWidth="1"/>
    <col min="8651" max="8698" width="4.25" style="2" customWidth="1"/>
    <col min="8699" max="8700" width="3" style="2" customWidth="1"/>
    <col min="8701" max="8904" width="3" style="2"/>
    <col min="8905" max="8906" width="3" style="2" customWidth="1"/>
    <col min="8907" max="8954" width="4.25" style="2" customWidth="1"/>
    <col min="8955" max="8956" width="3" style="2" customWidth="1"/>
    <col min="8957" max="9160" width="3" style="2"/>
    <col min="9161" max="9162" width="3" style="2" customWidth="1"/>
    <col min="9163" max="9210" width="4.25" style="2" customWidth="1"/>
    <col min="9211" max="9212" width="3" style="2" customWidth="1"/>
    <col min="9213" max="9416" width="3" style="2"/>
    <col min="9417" max="9418" width="3" style="2" customWidth="1"/>
    <col min="9419" max="9466" width="4.25" style="2" customWidth="1"/>
    <col min="9467" max="9468" width="3" style="2" customWidth="1"/>
    <col min="9469" max="9672" width="3" style="2"/>
    <col min="9673" max="9674" width="3" style="2" customWidth="1"/>
    <col min="9675" max="9722" width="4.25" style="2" customWidth="1"/>
    <col min="9723" max="9724" width="3" style="2" customWidth="1"/>
    <col min="9725" max="9928" width="3" style="2"/>
    <col min="9929" max="9930" width="3" style="2" customWidth="1"/>
    <col min="9931" max="9978" width="4.25" style="2" customWidth="1"/>
    <col min="9979" max="9980" width="3" style="2" customWidth="1"/>
    <col min="9981" max="10184" width="3" style="2"/>
    <col min="10185" max="10186" width="3" style="2" customWidth="1"/>
    <col min="10187" max="10234" width="4.25" style="2" customWidth="1"/>
    <col min="10235" max="10236" width="3" style="2" customWidth="1"/>
    <col min="10237" max="10440" width="3" style="2"/>
    <col min="10441" max="10442" width="3" style="2" customWidth="1"/>
    <col min="10443" max="10490" width="4.25" style="2" customWidth="1"/>
    <col min="10491" max="10492" width="3" style="2" customWidth="1"/>
    <col min="10493" max="10696" width="3" style="2"/>
    <col min="10697" max="10698" width="3" style="2" customWidth="1"/>
    <col min="10699" max="10746" width="4.25" style="2" customWidth="1"/>
    <col min="10747" max="10748" width="3" style="2" customWidth="1"/>
    <col min="10749" max="10952" width="3" style="2"/>
    <col min="10953" max="10954" width="3" style="2" customWidth="1"/>
    <col min="10955" max="11002" width="4.25" style="2" customWidth="1"/>
    <col min="11003" max="11004" width="3" style="2" customWidth="1"/>
    <col min="11005" max="11208" width="3" style="2"/>
    <col min="11209" max="11210" width="3" style="2" customWidth="1"/>
    <col min="11211" max="11258" width="4.25" style="2" customWidth="1"/>
    <col min="11259" max="11260" width="3" style="2" customWidth="1"/>
    <col min="11261" max="11464" width="3" style="2"/>
    <col min="11465" max="11466" width="3" style="2" customWidth="1"/>
    <col min="11467" max="11514" width="4.25" style="2" customWidth="1"/>
    <col min="11515" max="11516" width="3" style="2" customWidth="1"/>
    <col min="11517" max="11720" width="3" style="2"/>
    <col min="11721" max="11722" width="3" style="2" customWidth="1"/>
    <col min="11723" max="11770" width="4.25" style="2" customWidth="1"/>
    <col min="11771" max="11772" width="3" style="2" customWidth="1"/>
    <col min="11773" max="11976" width="3" style="2"/>
    <col min="11977" max="11978" width="3" style="2" customWidth="1"/>
    <col min="11979" max="12026" width="4.25" style="2" customWidth="1"/>
    <col min="12027" max="12028" width="3" style="2" customWidth="1"/>
    <col min="12029" max="12232" width="3" style="2"/>
    <col min="12233" max="12234" width="3" style="2" customWidth="1"/>
    <col min="12235" max="12282" width="4.25" style="2" customWidth="1"/>
    <col min="12283" max="12284" width="3" style="2" customWidth="1"/>
    <col min="12285" max="12488" width="3" style="2"/>
    <col min="12489" max="12490" width="3" style="2" customWidth="1"/>
    <col min="12491" max="12538" width="4.25" style="2" customWidth="1"/>
    <col min="12539" max="12540" width="3" style="2" customWidth="1"/>
    <col min="12541" max="12744" width="3" style="2"/>
    <col min="12745" max="12746" width="3" style="2" customWidth="1"/>
    <col min="12747" max="12794" width="4.25" style="2" customWidth="1"/>
    <col min="12795" max="12796" width="3" style="2" customWidth="1"/>
    <col min="12797" max="13000" width="3" style="2"/>
    <col min="13001" max="13002" width="3" style="2" customWidth="1"/>
    <col min="13003" max="13050" width="4.25" style="2" customWidth="1"/>
    <col min="13051" max="13052" width="3" style="2" customWidth="1"/>
    <col min="13053" max="13256" width="3" style="2"/>
    <col min="13257" max="13258" width="3" style="2" customWidth="1"/>
    <col min="13259" max="13306" width="4.25" style="2" customWidth="1"/>
    <col min="13307" max="13308" width="3" style="2" customWidth="1"/>
    <col min="13309" max="13512" width="3" style="2"/>
    <col min="13513" max="13514" width="3" style="2" customWidth="1"/>
    <col min="13515" max="13562" width="4.25" style="2" customWidth="1"/>
    <col min="13563" max="13564" width="3" style="2" customWidth="1"/>
    <col min="13565" max="13768" width="3" style="2"/>
    <col min="13769" max="13770" width="3" style="2" customWidth="1"/>
    <col min="13771" max="13818" width="4.25" style="2" customWidth="1"/>
    <col min="13819" max="13820" width="3" style="2" customWidth="1"/>
    <col min="13821" max="14024" width="3" style="2"/>
    <col min="14025" max="14026" width="3" style="2" customWidth="1"/>
    <col min="14027" max="14074" width="4.25" style="2" customWidth="1"/>
    <col min="14075" max="14076" width="3" style="2" customWidth="1"/>
    <col min="14077" max="14280" width="3" style="2"/>
    <col min="14281" max="14282" width="3" style="2" customWidth="1"/>
    <col min="14283" max="14330" width="4.25" style="2" customWidth="1"/>
    <col min="14331" max="14332" width="3" style="2" customWidth="1"/>
    <col min="14333" max="14536" width="3" style="2"/>
    <col min="14537" max="14538" width="3" style="2" customWidth="1"/>
    <col min="14539" max="14586" width="4.25" style="2" customWidth="1"/>
    <col min="14587" max="14588" width="3" style="2" customWidth="1"/>
    <col min="14589" max="14792" width="3" style="2"/>
    <col min="14793" max="14794" width="3" style="2" customWidth="1"/>
    <col min="14795" max="14842" width="4.25" style="2" customWidth="1"/>
    <col min="14843" max="14844" width="3" style="2" customWidth="1"/>
    <col min="14845" max="15048" width="3" style="2"/>
    <col min="15049" max="15050" width="3" style="2" customWidth="1"/>
    <col min="15051" max="15098" width="4.25" style="2" customWidth="1"/>
    <col min="15099" max="15100" width="3" style="2" customWidth="1"/>
    <col min="15101" max="15304" width="3" style="2"/>
    <col min="15305" max="15306" width="3" style="2" customWidth="1"/>
    <col min="15307" max="15354" width="4.25" style="2" customWidth="1"/>
    <col min="15355" max="15356" width="3" style="2" customWidth="1"/>
    <col min="15357" max="15560" width="3" style="2"/>
    <col min="15561" max="15562" width="3" style="2" customWidth="1"/>
    <col min="15563" max="15610" width="4.25" style="2" customWidth="1"/>
    <col min="15611" max="15612" width="3" style="2" customWidth="1"/>
    <col min="15613" max="15816" width="3" style="2"/>
    <col min="15817" max="15818" width="3" style="2" customWidth="1"/>
    <col min="15819" max="15866" width="4.25" style="2" customWidth="1"/>
    <col min="15867" max="15868" width="3" style="2" customWidth="1"/>
    <col min="15869" max="16072" width="3" style="2"/>
    <col min="16073" max="16074" width="3" style="2" customWidth="1"/>
    <col min="16075" max="16122" width="4.25" style="2" customWidth="1"/>
    <col min="16123" max="16124" width="3" style="2" customWidth="1"/>
    <col min="16125" max="16384" width="3" style="2"/>
  </cols>
  <sheetData>
    <row r="1" spans="1:34" ht="17.25" thickBot="1">
      <c r="B1" s="880" t="s">
        <v>9</v>
      </c>
      <c r="C1" s="881"/>
      <c r="D1" s="881"/>
      <c r="E1" s="882"/>
      <c r="F1" s="7">
        <v>107.84</v>
      </c>
      <c r="G1" s="4"/>
      <c r="H1" s="3"/>
      <c r="I1" s="880" t="s">
        <v>10</v>
      </c>
      <c r="J1" s="881"/>
      <c r="K1" s="882"/>
      <c r="L1" s="3"/>
      <c r="M1" s="6">
        <v>1100</v>
      </c>
      <c r="N1" s="5"/>
    </row>
    <row r="2" spans="1:34" ht="31.5">
      <c r="A2" s="883" t="s">
        <v>40</v>
      </c>
      <c r="B2" s="883"/>
      <c r="C2" s="883"/>
      <c r="D2" s="883"/>
      <c r="E2" s="883"/>
      <c r="F2" s="883"/>
      <c r="G2" s="883"/>
      <c r="H2" s="883"/>
      <c r="I2" s="883"/>
      <c r="J2" s="883"/>
      <c r="K2" s="883"/>
      <c r="L2" s="883"/>
      <c r="M2" s="883"/>
      <c r="N2" s="883"/>
      <c r="O2" s="883"/>
      <c r="P2" s="883"/>
      <c r="Q2" s="883"/>
      <c r="R2" s="883"/>
      <c r="S2" s="883"/>
      <c r="T2" s="883"/>
      <c r="U2" s="883"/>
      <c r="V2" s="883"/>
      <c r="W2" s="883"/>
      <c r="X2" s="883"/>
      <c r="Y2" s="883"/>
      <c r="Z2" s="883"/>
      <c r="AA2" s="883"/>
      <c r="AB2" s="883"/>
      <c r="AC2" s="883"/>
      <c r="AD2" s="883"/>
      <c r="AE2" s="883"/>
      <c r="AF2" s="883"/>
      <c r="AG2" s="883"/>
      <c r="AH2" s="883"/>
    </row>
    <row r="3" spans="1:34" s="32" customFormat="1" ht="36.75" customHeight="1">
      <c r="A3" s="884" t="s">
        <v>11</v>
      </c>
      <c r="B3" s="885"/>
      <c r="C3" s="886">
        <v>1.1000000000000001</v>
      </c>
      <c r="D3" s="887"/>
      <c r="E3" s="888">
        <f>+C3+E4</f>
        <v>1.8</v>
      </c>
      <c r="F3" s="889"/>
      <c r="G3" s="888">
        <f>+E3+G6</f>
        <v>3.1</v>
      </c>
      <c r="H3" s="889"/>
      <c r="I3" s="888">
        <f>G3+I8</f>
        <v>4.5</v>
      </c>
      <c r="J3" s="889"/>
      <c r="K3" s="888">
        <f>I3+K10</f>
        <v>5.4</v>
      </c>
      <c r="L3" s="889"/>
      <c r="M3" s="888">
        <f>+K3+M12</f>
        <v>6.7</v>
      </c>
      <c r="N3" s="889"/>
      <c r="O3" s="888">
        <f>+M3+O14</f>
        <v>7.9</v>
      </c>
      <c r="P3" s="889"/>
      <c r="Q3" s="888">
        <f>+O3+Q16</f>
        <v>9</v>
      </c>
      <c r="R3" s="889"/>
      <c r="S3" s="888">
        <f>+Q3+S18</f>
        <v>9.9</v>
      </c>
      <c r="T3" s="889"/>
      <c r="U3" s="888">
        <f>+S3+U20</f>
        <v>11.1</v>
      </c>
      <c r="V3" s="889"/>
      <c r="W3" s="888">
        <f>+U3+W22</f>
        <v>12.299999999999999</v>
      </c>
      <c r="X3" s="889"/>
      <c r="Y3" s="888">
        <f>+W3+Y24</f>
        <v>13.6</v>
      </c>
      <c r="Z3" s="889"/>
      <c r="AA3" s="888">
        <f>+Y3+AA26</f>
        <v>14.799999999999999</v>
      </c>
      <c r="AB3" s="889"/>
      <c r="AC3" s="888">
        <f>+AA3+AC28</f>
        <v>15.799999999999999</v>
      </c>
      <c r="AD3" s="889"/>
      <c r="AE3" s="888">
        <f>+AC3+AE30</f>
        <v>16.899999999999999</v>
      </c>
      <c r="AF3" s="889"/>
      <c r="AG3" s="888">
        <f>+AE3+AG32</f>
        <v>18</v>
      </c>
      <c r="AH3" s="889"/>
    </row>
    <row r="4" spans="1:34" s="32" customFormat="1" ht="18">
      <c r="A4" s="21"/>
      <c r="B4" s="22">
        <f>ROUND(A5*0.8,-1)</f>
        <v>980</v>
      </c>
      <c r="C4" s="479" t="s">
        <v>1</v>
      </c>
      <c r="D4" s="480"/>
      <c r="E4" s="890">
        <v>0.7</v>
      </c>
      <c r="F4" s="891"/>
      <c r="G4" s="894">
        <f>E4+G6</f>
        <v>2</v>
      </c>
      <c r="H4" s="895"/>
      <c r="I4" s="894">
        <f>G4+I8</f>
        <v>3.4</v>
      </c>
      <c r="J4" s="895"/>
      <c r="K4" s="894">
        <f>I4+K10</f>
        <v>4.3</v>
      </c>
      <c r="L4" s="895"/>
      <c r="M4" s="894">
        <f>K4+M12</f>
        <v>5.6</v>
      </c>
      <c r="N4" s="895"/>
      <c r="O4" s="894">
        <f>M4+O14</f>
        <v>6.8</v>
      </c>
      <c r="P4" s="895"/>
      <c r="Q4" s="894">
        <f>O4+Q16</f>
        <v>7.9</v>
      </c>
      <c r="R4" s="895"/>
      <c r="S4" s="894">
        <f>Q4+S18</f>
        <v>8.8000000000000007</v>
      </c>
      <c r="T4" s="895"/>
      <c r="U4" s="894">
        <f>S4+U20</f>
        <v>10</v>
      </c>
      <c r="V4" s="895"/>
      <c r="W4" s="894">
        <f>U4+W22</f>
        <v>11.2</v>
      </c>
      <c r="X4" s="895"/>
      <c r="Y4" s="894">
        <f>W4+Y24</f>
        <v>12.5</v>
      </c>
      <c r="Z4" s="895"/>
      <c r="AA4" s="894">
        <f>Y4+AA26</f>
        <v>13.7</v>
      </c>
      <c r="AB4" s="895"/>
      <c r="AC4" s="894">
        <f>AA4+AC28</f>
        <v>14.7</v>
      </c>
      <c r="AD4" s="895"/>
      <c r="AE4" s="894">
        <f>AC4+AE30</f>
        <v>15.799999999999999</v>
      </c>
      <c r="AF4" s="895"/>
      <c r="AG4" s="894">
        <f>AE4+AG32</f>
        <v>16.899999999999999</v>
      </c>
      <c r="AH4" s="895"/>
    </row>
    <row r="5" spans="1:34" s="32" customFormat="1" ht="18">
      <c r="A5" s="23">
        <f>$M$1+(ROUND(INT($F$1*(C3)),-1))</f>
        <v>1220</v>
      </c>
      <c r="B5" s="24"/>
      <c r="C5" s="481"/>
      <c r="D5" s="482"/>
      <c r="E5" s="892"/>
      <c r="F5" s="893"/>
      <c r="G5" s="896"/>
      <c r="H5" s="897"/>
      <c r="I5" s="896"/>
      <c r="J5" s="897"/>
      <c r="K5" s="896"/>
      <c r="L5" s="897"/>
      <c r="M5" s="896"/>
      <c r="N5" s="897"/>
      <c r="O5" s="896"/>
      <c r="P5" s="897"/>
      <c r="Q5" s="896"/>
      <c r="R5" s="897"/>
      <c r="S5" s="896"/>
      <c r="T5" s="897"/>
      <c r="U5" s="896"/>
      <c r="V5" s="897"/>
      <c r="W5" s="896"/>
      <c r="X5" s="897"/>
      <c r="Y5" s="896"/>
      <c r="Z5" s="897"/>
      <c r="AA5" s="896"/>
      <c r="AB5" s="897"/>
      <c r="AC5" s="896"/>
      <c r="AD5" s="897"/>
      <c r="AE5" s="896"/>
      <c r="AF5" s="897"/>
      <c r="AG5" s="896"/>
      <c r="AH5" s="897"/>
    </row>
    <row r="6" spans="1:34" s="32" customFormat="1" ht="18">
      <c r="A6" s="21"/>
      <c r="B6" s="22">
        <f t="shared" ref="B6" si="0">ROUND(A7*0.8,-1)</f>
        <v>1030</v>
      </c>
      <c r="C6" s="14"/>
      <c r="D6" s="10">
        <f>ROUND(C7*0.8,-1)</f>
        <v>880</v>
      </c>
      <c r="E6" s="479" t="s">
        <v>2</v>
      </c>
      <c r="F6" s="480"/>
      <c r="G6" s="890">
        <v>1.3</v>
      </c>
      <c r="H6" s="891"/>
      <c r="I6" s="894">
        <f>G6+I8</f>
        <v>2.7</v>
      </c>
      <c r="J6" s="895"/>
      <c r="K6" s="894">
        <f>I6+K10</f>
        <v>3.6</v>
      </c>
      <c r="L6" s="895"/>
      <c r="M6" s="894">
        <f>K6+M12</f>
        <v>4.9000000000000004</v>
      </c>
      <c r="N6" s="895"/>
      <c r="O6" s="894">
        <f>M6+O14</f>
        <v>6.1000000000000005</v>
      </c>
      <c r="P6" s="895"/>
      <c r="Q6" s="894">
        <f>O6+Q16</f>
        <v>7.2000000000000011</v>
      </c>
      <c r="R6" s="895"/>
      <c r="S6" s="894">
        <f>Q6+S18</f>
        <v>8.1000000000000014</v>
      </c>
      <c r="T6" s="895"/>
      <c r="U6" s="894">
        <f>S6+U20</f>
        <v>9.3000000000000007</v>
      </c>
      <c r="V6" s="895"/>
      <c r="W6" s="894">
        <f>U6+W22</f>
        <v>10.5</v>
      </c>
      <c r="X6" s="895"/>
      <c r="Y6" s="894">
        <f>W6+Y24</f>
        <v>11.8</v>
      </c>
      <c r="Z6" s="895"/>
      <c r="AA6" s="894">
        <f>Y6+AA26</f>
        <v>13</v>
      </c>
      <c r="AB6" s="895"/>
      <c r="AC6" s="894">
        <f>AA6+AC28</f>
        <v>14</v>
      </c>
      <c r="AD6" s="895"/>
      <c r="AE6" s="894">
        <f>AC6+AE30</f>
        <v>15.1</v>
      </c>
      <c r="AF6" s="895"/>
      <c r="AG6" s="894">
        <f>AE6+AG32</f>
        <v>16.2</v>
      </c>
      <c r="AH6" s="895"/>
    </row>
    <row r="7" spans="1:34" s="32" customFormat="1" ht="18">
      <c r="A7" s="23">
        <f>$M$1+(ROUND(INT($F$1*(E3)),-1))</f>
        <v>1290</v>
      </c>
      <c r="B7" s="24"/>
      <c r="C7" s="15">
        <f>IF((E4)&lt;=8,1100,1100+ROUND(INT(((E4-8)*107.84)),-1))</f>
        <v>1100</v>
      </c>
      <c r="D7" s="16"/>
      <c r="E7" s="481"/>
      <c r="F7" s="482"/>
      <c r="G7" s="892"/>
      <c r="H7" s="893"/>
      <c r="I7" s="896"/>
      <c r="J7" s="897"/>
      <c r="K7" s="896"/>
      <c r="L7" s="897"/>
      <c r="M7" s="896"/>
      <c r="N7" s="897"/>
      <c r="O7" s="896"/>
      <c r="P7" s="897"/>
      <c r="Q7" s="896"/>
      <c r="R7" s="897"/>
      <c r="S7" s="896"/>
      <c r="T7" s="897"/>
      <c r="U7" s="896"/>
      <c r="V7" s="897"/>
      <c r="W7" s="896"/>
      <c r="X7" s="897"/>
      <c r="Y7" s="896"/>
      <c r="Z7" s="897"/>
      <c r="AA7" s="896"/>
      <c r="AB7" s="897"/>
      <c r="AC7" s="896"/>
      <c r="AD7" s="897"/>
      <c r="AE7" s="896"/>
      <c r="AF7" s="897"/>
      <c r="AG7" s="896"/>
      <c r="AH7" s="897"/>
    </row>
    <row r="8" spans="1:34" s="32" customFormat="1" ht="18">
      <c r="A8" s="21"/>
      <c r="B8" s="22">
        <f t="shared" ref="B8" si="1">ROUND(A9*0.8,-1)</f>
        <v>1140</v>
      </c>
      <c r="C8" s="14"/>
      <c r="D8" s="10">
        <f>ROUND(C9*0.8,-1)</f>
        <v>880</v>
      </c>
      <c r="E8" s="14"/>
      <c r="F8" s="10">
        <f>ROUND(E9*0.8,-1)</f>
        <v>880</v>
      </c>
      <c r="G8" s="479" t="s">
        <v>3</v>
      </c>
      <c r="H8" s="480"/>
      <c r="I8" s="890">
        <v>1.4</v>
      </c>
      <c r="J8" s="891"/>
      <c r="K8" s="898">
        <f>I8+K10</f>
        <v>2.2999999999999998</v>
      </c>
      <c r="L8" s="899"/>
      <c r="M8" s="898">
        <f>K8+M12</f>
        <v>3.5999999999999996</v>
      </c>
      <c r="N8" s="899"/>
      <c r="O8" s="898">
        <f>M8+O14</f>
        <v>4.8</v>
      </c>
      <c r="P8" s="899"/>
      <c r="Q8" s="898">
        <f>O8+Q16</f>
        <v>5.9</v>
      </c>
      <c r="R8" s="899"/>
      <c r="S8" s="898">
        <f>Q8+S18</f>
        <v>6.8000000000000007</v>
      </c>
      <c r="T8" s="899"/>
      <c r="U8" s="898">
        <f>S8+U20</f>
        <v>8</v>
      </c>
      <c r="V8" s="899"/>
      <c r="W8" s="898">
        <f>U8+W22</f>
        <v>9.1999999999999993</v>
      </c>
      <c r="X8" s="899"/>
      <c r="Y8" s="898">
        <f>W8+Y24</f>
        <v>10.5</v>
      </c>
      <c r="Z8" s="899"/>
      <c r="AA8" s="898">
        <f>Y8+AA26</f>
        <v>11.7</v>
      </c>
      <c r="AB8" s="899"/>
      <c r="AC8" s="898">
        <f>AA8+AC28</f>
        <v>12.7</v>
      </c>
      <c r="AD8" s="899"/>
      <c r="AE8" s="898">
        <f>AC8+AE30</f>
        <v>13.799999999999999</v>
      </c>
      <c r="AF8" s="899"/>
      <c r="AG8" s="898">
        <f>AE8+AG32</f>
        <v>14.899999999999999</v>
      </c>
      <c r="AH8" s="899"/>
    </row>
    <row r="9" spans="1:34" s="32" customFormat="1" ht="18">
      <c r="A9" s="23">
        <f>$M$1+(ROUND(INT($F$1*(G3)),-1))</f>
        <v>1430</v>
      </c>
      <c r="B9" s="24"/>
      <c r="C9" s="15">
        <f>IF((G4)&lt;=8,1100,1100+ROUND(INT(((G4-8)*107.84)),-1))</f>
        <v>1100</v>
      </c>
      <c r="D9" s="16"/>
      <c r="E9" s="15">
        <f>IF((G6)&lt;=8,1100,1100+ROUND(INT(((G6-8)*107.84)),-1))</f>
        <v>1100</v>
      </c>
      <c r="F9" s="16"/>
      <c r="G9" s="481"/>
      <c r="H9" s="482"/>
      <c r="I9" s="892"/>
      <c r="J9" s="893"/>
      <c r="K9" s="900"/>
      <c r="L9" s="901"/>
      <c r="M9" s="900"/>
      <c r="N9" s="901"/>
      <c r="O9" s="900"/>
      <c r="P9" s="901"/>
      <c r="Q9" s="900"/>
      <c r="R9" s="901"/>
      <c r="S9" s="900"/>
      <c r="T9" s="901"/>
      <c r="U9" s="900"/>
      <c r="V9" s="901"/>
      <c r="W9" s="900"/>
      <c r="X9" s="901"/>
      <c r="Y9" s="900"/>
      <c r="Z9" s="901"/>
      <c r="AA9" s="900"/>
      <c r="AB9" s="901"/>
      <c r="AC9" s="900"/>
      <c r="AD9" s="901"/>
      <c r="AE9" s="900"/>
      <c r="AF9" s="901"/>
      <c r="AG9" s="900"/>
      <c r="AH9" s="901"/>
    </row>
    <row r="10" spans="1:34" s="32" customFormat="1" ht="18">
      <c r="A10" s="21" t="s">
        <v>0</v>
      </c>
      <c r="B10" s="22">
        <f t="shared" ref="B10" si="2">ROUND(A11*0.8,-1)</f>
        <v>1270</v>
      </c>
      <c r="C10" s="14"/>
      <c r="D10" s="10">
        <f t="shared" ref="D10" si="3">ROUND(C11*0.8,-1)</f>
        <v>880</v>
      </c>
      <c r="E10" s="14"/>
      <c r="F10" s="10">
        <f t="shared" ref="F10" si="4">ROUND(E11*0.8,-1)</f>
        <v>880</v>
      </c>
      <c r="G10" s="14"/>
      <c r="H10" s="11">
        <f t="shared" ref="H10" si="5">ROUND(G11*0.8,-1)</f>
        <v>880</v>
      </c>
      <c r="I10" s="479" t="s">
        <v>20</v>
      </c>
      <c r="J10" s="480"/>
      <c r="K10" s="890">
        <v>0.9</v>
      </c>
      <c r="L10" s="891"/>
      <c r="M10" s="894">
        <f>K10+M12</f>
        <v>2.2000000000000002</v>
      </c>
      <c r="N10" s="895"/>
      <c r="O10" s="894">
        <f>M10+O14</f>
        <v>3.4000000000000004</v>
      </c>
      <c r="P10" s="895"/>
      <c r="Q10" s="894">
        <f>O10+Q16</f>
        <v>4.5</v>
      </c>
      <c r="R10" s="895"/>
      <c r="S10" s="894">
        <f>Q10+S18</f>
        <v>5.4</v>
      </c>
      <c r="T10" s="895"/>
      <c r="U10" s="894">
        <f>S10+U20</f>
        <v>6.6000000000000005</v>
      </c>
      <c r="V10" s="895"/>
      <c r="W10" s="894">
        <f>U10+W22</f>
        <v>7.8000000000000007</v>
      </c>
      <c r="X10" s="895"/>
      <c r="Y10" s="894">
        <f>W10+Y24</f>
        <v>9.1000000000000014</v>
      </c>
      <c r="Z10" s="895"/>
      <c r="AA10" s="894">
        <f>Y10+AA26</f>
        <v>10.3</v>
      </c>
      <c r="AB10" s="895"/>
      <c r="AC10" s="894">
        <f>AA10+AC28</f>
        <v>11.3</v>
      </c>
      <c r="AD10" s="895"/>
      <c r="AE10" s="894">
        <f>AC10+AE30</f>
        <v>12.4</v>
      </c>
      <c r="AF10" s="895"/>
      <c r="AG10" s="894">
        <f>AE10+AG32</f>
        <v>13.5</v>
      </c>
      <c r="AH10" s="895"/>
    </row>
    <row r="11" spans="1:34" s="32" customFormat="1" ht="18">
      <c r="A11" s="23">
        <f>$M$1+(ROUND(INT($F$1*(I3)),-1))</f>
        <v>1590</v>
      </c>
      <c r="B11" s="24"/>
      <c r="C11" s="15">
        <f>IF((I4)&lt;=8,1100,1100+ROUND(INT(((I4-8)*107.84)),-1))</f>
        <v>1100</v>
      </c>
      <c r="D11" s="16"/>
      <c r="E11" s="15">
        <f>IF((I6)&lt;=8,1100,1100+ROUND(INT(((I6-8)*107.84)),-1))</f>
        <v>1100</v>
      </c>
      <c r="F11" s="16"/>
      <c r="G11" s="17">
        <f>IF((I8)&lt;=8,1100,1100+ROUND(INT(((I8-8)*107.84)),-1))</f>
        <v>1100</v>
      </c>
      <c r="H11" s="13"/>
      <c r="I11" s="481"/>
      <c r="J11" s="482"/>
      <c r="K11" s="892"/>
      <c r="L11" s="893"/>
      <c r="M11" s="896"/>
      <c r="N11" s="897"/>
      <c r="O11" s="896"/>
      <c r="P11" s="897"/>
      <c r="Q11" s="896"/>
      <c r="R11" s="897"/>
      <c r="S11" s="896"/>
      <c r="T11" s="897"/>
      <c r="U11" s="896"/>
      <c r="V11" s="897"/>
      <c r="W11" s="896"/>
      <c r="X11" s="897"/>
      <c r="Y11" s="896"/>
      <c r="Z11" s="897"/>
      <c r="AA11" s="896"/>
      <c r="AB11" s="897"/>
      <c r="AC11" s="896"/>
      <c r="AD11" s="897"/>
      <c r="AE11" s="896"/>
      <c r="AF11" s="897"/>
      <c r="AG11" s="896"/>
      <c r="AH11" s="897"/>
    </row>
    <row r="12" spans="1:34" s="32" customFormat="1" ht="18">
      <c r="A12" s="21" t="s">
        <v>0</v>
      </c>
      <c r="B12" s="22">
        <f t="shared" ref="B12" si="6">ROUND(A13*0.8,-1)</f>
        <v>1340</v>
      </c>
      <c r="C12" s="14"/>
      <c r="D12" s="10">
        <f t="shared" ref="D12" si="7">ROUND(C13*0.8,-1)</f>
        <v>880</v>
      </c>
      <c r="E12" s="14"/>
      <c r="F12" s="10">
        <f t="shared" ref="F12" si="8">ROUND(E13*0.8,-1)</f>
        <v>880</v>
      </c>
      <c r="G12" s="14"/>
      <c r="H12" s="11">
        <f t="shared" ref="H12" si="9">ROUND(G13*0.8,-1)</f>
        <v>880</v>
      </c>
      <c r="I12" s="25"/>
      <c r="J12" s="26">
        <f t="shared" ref="J12" si="10">ROUND(I13*0.8,-1)</f>
        <v>880</v>
      </c>
      <c r="K12" s="479" t="s">
        <v>21</v>
      </c>
      <c r="L12" s="480"/>
      <c r="M12" s="890">
        <v>1.3</v>
      </c>
      <c r="N12" s="891"/>
      <c r="O12" s="898">
        <f>M12+O14</f>
        <v>2.5</v>
      </c>
      <c r="P12" s="899"/>
      <c r="Q12" s="898">
        <f>O12+Q16</f>
        <v>3.6</v>
      </c>
      <c r="R12" s="899"/>
      <c r="S12" s="898">
        <f>Q12+S18</f>
        <v>4.5</v>
      </c>
      <c r="T12" s="899"/>
      <c r="U12" s="898">
        <f>S12+U20</f>
        <v>5.7</v>
      </c>
      <c r="V12" s="899"/>
      <c r="W12" s="898">
        <f>U12+W22</f>
        <v>6.9</v>
      </c>
      <c r="X12" s="899"/>
      <c r="Y12" s="898">
        <f>W12+Y24</f>
        <v>8.2000000000000011</v>
      </c>
      <c r="Z12" s="899"/>
      <c r="AA12" s="898">
        <f>Y12+AA26</f>
        <v>9.4</v>
      </c>
      <c r="AB12" s="899"/>
      <c r="AC12" s="898">
        <f>AA12+AC28</f>
        <v>10.4</v>
      </c>
      <c r="AD12" s="899"/>
      <c r="AE12" s="898">
        <f>AC12+AE30</f>
        <v>11.5</v>
      </c>
      <c r="AF12" s="899"/>
      <c r="AG12" s="898">
        <f>AE12+AG32</f>
        <v>12.6</v>
      </c>
      <c r="AH12" s="899"/>
    </row>
    <row r="13" spans="1:34" s="32" customFormat="1" ht="18">
      <c r="A13" s="23">
        <f>$M$1+(ROUND(INT($F$1*(K3)),-1))</f>
        <v>1680</v>
      </c>
      <c r="B13" s="24"/>
      <c r="C13" s="15">
        <f>IF((K4)&lt;=8,1100,1100+ROUND(INT(((K4-8)*107.84)),-1))</f>
        <v>1100</v>
      </c>
      <c r="D13" s="16"/>
      <c r="E13" s="15">
        <f>IF((K6)&lt;=8,1100,1100+ROUND(INT(((K6-8)*107.84)),-1))</f>
        <v>1100</v>
      </c>
      <c r="F13" s="16"/>
      <c r="G13" s="17">
        <f>IF((K8)&lt;=8,1100,1100+ROUND(INT(((K8-8)*107.84)),-1))</f>
        <v>1100</v>
      </c>
      <c r="H13" s="13"/>
      <c r="I13" s="27">
        <f>IF((K10)&lt;=8,1100,1100+ROUND(INT(((K10-8)*107.84)),-1))</f>
        <v>1100</v>
      </c>
      <c r="J13" s="28"/>
      <c r="K13" s="481"/>
      <c r="L13" s="482"/>
      <c r="M13" s="892"/>
      <c r="N13" s="893"/>
      <c r="O13" s="900"/>
      <c r="P13" s="901"/>
      <c r="Q13" s="900"/>
      <c r="R13" s="901"/>
      <c r="S13" s="900"/>
      <c r="T13" s="901"/>
      <c r="U13" s="900"/>
      <c r="V13" s="901"/>
      <c r="W13" s="900"/>
      <c r="X13" s="901"/>
      <c r="Y13" s="900"/>
      <c r="Z13" s="901"/>
      <c r="AA13" s="900"/>
      <c r="AB13" s="901"/>
      <c r="AC13" s="900"/>
      <c r="AD13" s="901"/>
      <c r="AE13" s="900"/>
      <c r="AF13" s="901"/>
      <c r="AG13" s="900"/>
      <c r="AH13" s="901"/>
    </row>
    <row r="14" spans="1:34" s="32" customFormat="1" ht="18">
      <c r="A14" s="21" t="s">
        <v>0</v>
      </c>
      <c r="B14" s="22">
        <f t="shared" ref="B14" si="11">ROUND(A15*0.8,-1)</f>
        <v>1460</v>
      </c>
      <c r="C14" s="14"/>
      <c r="D14" s="10">
        <f t="shared" ref="D14" si="12">ROUND(C15*0.8,-1)</f>
        <v>880</v>
      </c>
      <c r="E14" s="14"/>
      <c r="F14" s="10">
        <f t="shared" ref="F14" si="13">ROUND(E15*0.8,-1)</f>
        <v>880</v>
      </c>
      <c r="G14" s="14"/>
      <c r="H14" s="11">
        <f t="shared" ref="H14" si="14">ROUND(G15*0.8,-1)</f>
        <v>880</v>
      </c>
      <c r="I14" s="25"/>
      <c r="J14" s="26">
        <f t="shared" ref="J14:P18" si="15">ROUND(I15*0.8,-1)</f>
        <v>880</v>
      </c>
      <c r="K14" s="25"/>
      <c r="L14" s="22">
        <f t="shared" si="15"/>
        <v>880</v>
      </c>
      <c r="M14" s="479" t="s">
        <v>22</v>
      </c>
      <c r="N14" s="480"/>
      <c r="O14" s="890">
        <v>1.2</v>
      </c>
      <c r="P14" s="891"/>
      <c r="Q14" s="894">
        <f>O14+Q16</f>
        <v>2.2999999999999998</v>
      </c>
      <c r="R14" s="895"/>
      <c r="S14" s="894">
        <f>Q14+S18</f>
        <v>3.1999999999999997</v>
      </c>
      <c r="T14" s="895"/>
      <c r="U14" s="894">
        <f>S14+U20</f>
        <v>4.3999999999999995</v>
      </c>
      <c r="V14" s="895"/>
      <c r="W14" s="894">
        <f>U14+W22</f>
        <v>5.6</v>
      </c>
      <c r="X14" s="895"/>
      <c r="Y14" s="894">
        <f>W14+Y24</f>
        <v>6.8999999999999995</v>
      </c>
      <c r="Z14" s="895"/>
      <c r="AA14" s="894">
        <f>Y14+AA26</f>
        <v>8.1</v>
      </c>
      <c r="AB14" s="895"/>
      <c r="AC14" s="894">
        <f>AA14+AC28</f>
        <v>9.1</v>
      </c>
      <c r="AD14" s="895"/>
      <c r="AE14" s="894">
        <f>AC14+AE30</f>
        <v>10.199999999999999</v>
      </c>
      <c r="AF14" s="895"/>
      <c r="AG14" s="894">
        <f>AE14+AG32</f>
        <v>11.299999999999999</v>
      </c>
      <c r="AH14" s="895"/>
    </row>
    <row r="15" spans="1:34" s="32" customFormat="1" ht="18">
      <c r="A15" s="23">
        <f>$M$1+(ROUND(INT($F$1*(M3)),-1))</f>
        <v>1820</v>
      </c>
      <c r="B15" s="24"/>
      <c r="C15" s="15">
        <f>IF((M4)&lt;=8,1100,1100+ROUND(INT(((O4-8)*107.84)),-1))</f>
        <v>1100</v>
      </c>
      <c r="D15" s="16"/>
      <c r="E15" s="15">
        <f>IF((M6)&lt;=8,1100,1100+ROUND(INT(((M6-8)*107.84)),-1))</f>
        <v>1100</v>
      </c>
      <c r="F15" s="16"/>
      <c r="G15" s="17">
        <f>IF((M8)&lt;=8,1100,1100+ROUND(INT(((M8-8)*107.84)),-1))</f>
        <v>1100</v>
      </c>
      <c r="H15" s="13"/>
      <c r="I15" s="27">
        <f>IF((M10)&lt;=8,1100,1100+ROUND(INT(((M10-8)*107.84)),-1))</f>
        <v>1100</v>
      </c>
      <c r="J15" s="28"/>
      <c r="K15" s="30">
        <f>IF((M12)&lt;=8,1100,1100+ROUND(INT(((M12-8)*107.84)),-1))</f>
        <v>1100</v>
      </c>
      <c r="L15" s="24"/>
      <c r="M15" s="481"/>
      <c r="N15" s="482"/>
      <c r="O15" s="892"/>
      <c r="P15" s="893"/>
      <c r="Q15" s="896"/>
      <c r="R15" s="897"/>
      <c r="S15" s="896"/>
      <c r="T15" s="897"/>
      <c r="U15" s="896"/>
      <c r="V15" s="897"/>
      <c r="W15" s="896"/>
      <c r="X15" s="897"/>
      <c r="Y15" s="896"/>
      <c r="Z15" s="897"/>
      <c r="AA15" s="896"/>
      <c r="AB15" s="897"/>
      <c r="AC15" s="896"/>
      <c r="AD15" s="897"/>
      <c r="AE15" s="896"/>
      <c r="AF15" s="897"/>
      <c r="AG15" s="896"/>
      <c r="AH15" s="897"/>
    </row>
    <row r="16" spans="1:34" s="32" customFormat="1" ht="18">
      <c r="A16" s="21"/>
      <c r="B16" s="22">
        <f t="shared" ref="B16" si="16">ROUND(A17*0.8,-1)</f>
        <v>1560</v>
      </c>
      <c r="C16" s="14"/>
      <c r="D16" s="10">
        <f t="shared" ref="D16" si="17">ROUND(C17*0.8,-1)</f>
        <v>880</v>
      </c>
      <c r="E16" s="14"/>
      <c r="F16" s="10">
        <f t="shared" ref="F16" si="18">ROUND(E17*0.8,-1)</f>
        <v>880</v>
      </c>
      <c r="G16" s="14"/>
      <c r="H16" s="11">
        <f t="shared" ref="H16" si="19">ROUND(G17*0.8,-1)</f>
        <v>880</v>
      </c>
      <c r="I16" s="25"/>
      <c r="J16" s="26">
        <f t="shared" ref="J16:P20" si="20">ROUND(I17*0.8,-1)</f>
        <v>880</v>
      </c>
      <c r="K16" s="25"/>
      <c r="L16" s="22">
        <f t="shared" si="20"/>
        <v>880</v>
      </c>
      <c r="M16" s="25"/>
      <c r="N16" s="22">
        <f t="shared" si="15"/>
        <v>880</v>
      </c>
      <c r="O16" s="479" t="s">
        <v>23</v>
      </c>
      <c r="P16" s="480"/>
      <c r="Q16" s="890">
        <v>1.1000000000000001</v>
      </c>
      <c r="R16" s="891"/>
      <c r="S16" s="898">
        <f>Q16+S18</f>
        <v>2</v>
      </c>
      <c r="T16" s="899"/>
      <c r="U16" s="898">
        <f>S16+U20</f>
        <v>3.2</v>
      </c>
      <c r="V16" s="899"/>
      <c r="W16" s="898">
        <f>U16+W22</f>
        <v>4.4000000000000004</v>
      </c>
      <c r="X16" s="899"/>
      <c r="Y16" s="898">
        <f>W16+Y24</f>
        <v>5.7</v>
      </c>
      <c r="Z16" s="899"/>
      <c r="AA16" s="898">
        <f>Y16+AA26</f>
        <v>6.9</v>
      </c>
      <c r="AB16" s="899"/>
      <c r="AC16" s="898">
        <f>AA16+AC28</f>
        <v>7.9</v>
      </c>
      <c r="AD16" s="899"/>
      <c r="AE16" s="898">
        <f>AC16+AE30</f>
        <v>9</v>
      </c>
      <c r="AF16" s="899"/>
      <c r="AG16" s="898">
        <f>AE16+AG32</f>
        <v>10.1</v>
      </c>
      <c r="AH16" s="899"/>
    </row>
    <row r="17" spans="1:34" s="32" customFormat="1" ht="18">
      <c r="A17" s="23">
        <f>$M$1+(ROUND(INT($F$1*(O3)),-1))</f>
        <v>1950</v>
      </c>
      <c r="B17" s="24"/>
      <c r="C17" s="15">
        <f>IF((O4)&lt;=8,1100,1100+ROUND(INT(((O4-8)*107.84)),-1))</f>
        <v>1100</v>
      </c>
      <c r="D17" s="16"/>
      <c r="E17" s="15">
        <f>IF((O6)&lt;=8,1100,1100+ROUND(INT(((O6-8)*107.84)),-1))</f>
        <v>1100</v>
      </c>
      <c r="F17" s="16"/>
      <c r="G17" s="17">
        <f>IF((O8)&lt;=8,1100,1100+ROUND(INT(((O8-8)*107.84)),-1))</f>
        <v>1100</v>
      </c>
      <c r="H17" s="13"/>
      <c r="I17" s="27">
        <f>IF((O10)&lt;=8,1100,1100+ROUND(INT(((O10-8)*107.84)),-1))</f>
        <v>1100</v>
      </c>
      <c r="J17" s="28"/>
      <c r="K17" s="30">
        <f>IF((O12)&lt;=8,1100,1100+ROUND(INT(((O12-8)*107.84)),-1))</f>
        <v>1100</v>
      </c>
      <c r="L17" s="24"/>
      <c r="M17" s="30">
        <f>IF((O14)&lt;=8,1100,1100+ROUND(INT(((O14-8)*107.84)),-1))</f>
        <v>1100</v>
      </c>
      <c r="N17" s="24"/>
      <c r="O17" s="481"/>
      <c r="P17" s="482"/>
      <c r="Q17" s="892"/>
      <c r="R17" s="893"/>
      <c r="S17" s="900"/>
      <c r="T17" s="901"/>
      <c r="U17" s="900"/>
      <c r="V17" s="901"/>
      <c r="W17" s="900"/>
      <c r="X17" s="901"/>
      <c r="Y17" s="900"/>
      <c r="Z17" s="901"/>
      <c r="AA17" s="900"/>
      <c r="AB17" s="901"/>
      <c r="AC17" s="900"/>
      <c r="AD17" s="901"/>
      <c r="AE17" s="900"/>
      <c r="AF17" s="901"/>
      <c r="AG17" s="900"/>
      <c r="AH17" s="901"/>
    </row>
    <row r="18" spans="1:34" s="32" customFormat="1" ht="18">
      <c r="A18" s="21" t="s">
        <v>0</v>
      </c>
      <c r="B18" s="22">
        <f t="shared" ref="B18" si="21">ROUND(A19*0.8,-1)</f>
        <v>1660</v>
      </c>
      <c r="C18" s="14"/>
      <c r="D18" s="10">
        <f t="shared" ref="D18" si="22">ROUND(C19*0.8,-1)</f>
        <v>880</v>
      </c>
      <c r="E18" s="14"/>
      <c r="F18" s="10">
        <f t="shared" ref="F18" si="23">ROUND(E19*0.8,-1)</f>
        <v>880</v>
      </c>
      <c r="G18" s="14"/>
      <c r="H18" s="11">
        <f t="shared" ref="H18" si="24">ROUND(G19*0.8,-1)</f>
        <v>880</v>
      </c>
      <c r="I18" s="25"/>
      <c r="J18" s="26">
        <f t="shared" ref="J18:P22" si="25">ROUND(I19*0.8,-1)</f>
        <v>880</v>
      </c>
      <c r="K18" s="25"/>
      <c r="L18" s="22">
        <f t="shared" si="25"/>
        <v>880</v>
      </c>
      <c r="M18" s="25"/>
      <c r="N18" s="22">
        <f t="shared" si="20"/>
        <v>880</v>
      </c>
      <c r="O18" s="25"/>
      <c r="P18" s="22">
        <f t="shared" si="15"/>
        <v>880</v>
      </c>
      <c r="Q18" s="479" t="s">
        <v>6</v>
      </c>
      <c r="R18" s="480"/>
      <c r="S18" s="890">
        <v>0.9</v>
      </c>
      <c r="T18" s="891"/>
      <c r="U18" s="894">
        <f>S18+U20</f>
        <v>2.1</v>
      </c>
      <c r="V18" s="895"/>
      <c r="W18" s="894">
        <f>U18+W22</f>
        <v>3.3</v>
      </c>
      <c r="X18" s="895"/>
      <c r="Y18" s="894">
        <f>W18+Y24</f>
        <v>4.5999999999999996</v>
      </c>
      <c r="Z18" s="895"/>
      <c r="AA18" s="894">
        <f>Y18+AA26</f>
        <v>5.8</v>
      </c>
      <c r="AB18" s="895"/>
      <c r="AC18" s="894">
        <f>AA18+AC28</f>
        <v>6.8</v>
      </c>
      <c r="AD18" s="895"/>
      <c r="AE18" s="894">
        <f>AC18+AE30</f>
        <v>7.9</v>
      </c>
      <c r="AF18" s="895"/>
      <c r="AG18" s="894">
        <f>AE18+AG32</f>
        <v>9</v>
      </c>
      <c r="AH18" s="895"/>
    </row>
    <row r="19" spans="1:34" s="32" customFormat="1" ht="18">
      <c r="A19" s="23">
        <f>$M$1+(ROUND(INT($F$1*(Q3)),-1))</f>
        <v>2070</v>
      </c>
      <c r="B19" s="24"/>
      <c r="C19" s="15">
        <f>IF((Q4)&lt;=8,1100,1100+ROUND(INT(((Q4-8)*107.84)),-1))</f>
        <v>1100</v>
      </c>
      <c r="D19" s="16"/>
      <c r="E19" s="15">
        <f>IF((Q6)&lt;=8,1100,1100+ROUND(INT(((Q6-8)*107.84)),-1))</f>
        <v>1100</v>
      </c>
      <c r="F19" s="16"/>
      <c r="G19" s="17">
        <f>IF((Q8)&lt;=8,1100,1100+ROUND(INT(((Q8-8)*107.84)),-1))</f>
        <v>1100</v>
      </c>
      <c r="H19" s="13"/>
      <c r="I19" s="27">
        <f>IF((Q10)&lt;=8,1100,1100+ROUND(INT(((Q10-8)*107.84)),-1))</f>
        <v>1100</v>
      </c>
      <c r="J19" s="28"/>
      <c r="K19" s="30">
        <f>IF((Q12)&lt;=8,1100,1100+ROUND(INT(((Q12-8)*107.84)),-1))</f>
        <v>1100</v>
      </c>
      <c r="L19" s="24"/>
      <c r="M19" s="30">
        <f>IF((Q14)&lt;=8,1100,1100+ROUND(INT(((Q14-8)*107.84)),-1))</f>
        <v>1100</v>
      </c>
      <c r="N19" s="24"/>
      <c r="O19" s="30">
        <f>IF((Q16)&lt;=8,1100,1100+ROUND(INT(((Q16-8)*107.84)),-1))</f>
        <v>1100</v>
      </c>
      <c r="P19" s="24"/>
      <c r="Q19" s="481"/>
      <c r="R19" s="482"/>
      <c r="S19" s="892"/>
      <c r="T19" s="893"/>
      <c r="U19" s="896"/>
      <c r="V19" s="897"/>
      <c r="W19" s="896"/>
      <c r="X19" s="897"/>
      <c r="Y19" s="896"/>
      <c r="Z19" s="897"/>
      <c r="AA19" s="896"/>
      <c r="AB19" s="897"/>
      <c r="AC19" s="896"/>
      <c r="AD19" s="897"/>
      <c r="AE19" s="896"/>
      <c r="AF19" s="897"/>
      <c r="AG19" s="896"/>
      <c r="AH19" s="897"/>
    </row>
    <row r="20" spans="1:34" s="32" customFormat="1" ht="18">
      <c r="A20" s="21"/>
      <c r="B20" s="22">
        <f t="shared" ref="B20" si="26">ROUND(A21*0.8,-1)</f>
        <v>1740</v>
      </c>
      <c r="C20" s="14"/>
      <c r="D20" s="10">
        <f t="shared" ref="D20" si="27">ROUND(C21*0.8,-1)</f>
        <v>950</v>
      </c>
      <c r="E20" s="14"/>
      <c r="F20" s="10">
        <f t="shared" ref="F20" si="28">ROUND(E21*0.8,-1)</f>
        <v>890</v>
      </c>
      <c r="G20" s="14"/>
      <c r="H20" s="11">
        <f t="shared" ref="H20" si="29">ROUND(G21*0.8,-1)</f>
        <v>880</v>
      </c>
      <c r="I20" s="25"/>
      <c r="J20" s="26">
        <f t="shared" ref="J20:P24" si="30">ROUND(I21*0.8,-1)</f>
        <v>880</v>
      </c>
      <c r="K20" s="25"/>
      <c r="L20" s="22">
        <f t="shared" si="30"/>
        <v>880</v>
      </c>
      <c r="M20" s="25"/>
      <c r="N20" s="22">
        <f t="shared" si="25"/>
        <v>880</v>
      </c>
      <c r="O20" s="25"/>
      <c r="P20" s="22">
        <f t="shared" si="20"/>
        <v>880</v>
      </c>
      <c r="Q20" s="25"/>
      <c r="R20" s="22">
        <f t="shared" ref="R20:AF34" si="31">ROUND(Q21*0.8,-1)</f>
        <v>880</v>
      </c>
      <c r="S20" s="479" t="s">
        <v>12</v>
      </c>
      <c r="T20" s="480"/>
      <c r="U20" s="890">
        <v>1.2</v>
      </c>
      <c r="V20" s="891"/>
      <c r="W20" s="898">
        <f>U20+W22</f>
        <v>2.4</v>
      </c>
      <c r="X20" s="899"/>
      <c r="Y20" s="898">
        <f>W20+Y24</f>
        <v>3.7</v>
      </c>
      <c r="Z20" s="899"/>
      <c r="AA20" s="898">
        <f>Y20+AA26</f>
        <v>4.9000000000000004</v>
      </c>
      <c r="AB20" s="899"/>
      <c r="AC20" s="898">
        <f>AA20+AC28</f>
        <v>5.9</v>
      </c>
      <c r="AD20" s="899"/>
      <c r="AE20" s="898">
        <f>AC20+AE30</f>
        <v>7</v>
      </c>
      <c r="AF20" s="899"/>
      <c r="AG20" s="898">
        <f>AE20+AG32</f>
        <v>8.1</v>
      </c>
      <c r="AH20" s="899"/>
    </row>
    <row r="21" spans="1:34" s="32" customFormat="1" ht="18">
      <c r="A21" s="23">
        <f>$M$1+(ROUND(INT($F$1*(S3)),-1))</f>
        <v>2170</v>
      </c>
      <c r="B21" s="24"/>
      <c r="C21" s="15">
        <f>IF((S4)&lt;=8,1100,1100+ROUND(INT(((S4-8)*107.84)),-1))</f>
        <v>1190</v>
      </c>
      <c r="D21" s="16"/>
      <c r="E21" s="15">
        <f>IF((S6)&lt;=8,1100,1100+ROUND(INT(((S6-8)*107.84)),-1))</f>
        <v>1110</v>
      </c>
      <c r="F21" s="16"/>
      <c r="G21" s="17">
        <f>IF((S8)&lt;=8,1100,1100+ROUND(INT(((S8-8)*107.84)),-1))</f>
        <v>1100</v>
      </c>
      <c r="H21" s="13"/>
      <c r="I21" s="27">
        <f>IF((S10)&lt;=8,1100,1100+ROUND(INT(((S10-8)*107.84)),-1))</f>
        <v>1100</v>
      </c>
      <c r="J21" s="28"/>
      <c r="K21" s="30">
        <f>IF((S12)&lt;=8,1100,1100+ROUND(INT(((S12-8)*107.84)),-1))</f>
        <v>1100</v>
      </c>
      <c r="L21" s="24"/>
      <c r="M21" s="30">
        <f>IF((S14)&lt;=8,1100,1100+ROUND(INT(((S14-8)*107.84)),-1))</f>
        <v>1100</v>
      </c>
      <c r="N21" s="24"/>
      <c r="O21" s="30">
        <f>IF((S16)&lt;=8,1100,1100+ROUND(INT(((S16-8)*107.84)),-1))</f>
        <v>1100</v>
      </c>
      <c r="P21" s="24"/>
      <c r="Q21" s="30">
        <f>IF((S18)&lt;=8,1100,1100+ROUND(INT(((S18-8)*107.84)),-1))</f>
        <v>1100</v>
      </c>
      <c r="R21" s="24"/>
      <c r="S21" s="481"/>
      <c r="T21" s="482"/>
      <c r="U21" s="892"/>
      <c r="V21" s="893"/>
      <c r="W21" s="900"/>
      <c r="X21" s="901"/>
      <c r="Y21" s="900"/>
      <c r="Z21" s="901"/>
      <c r="AA21" s="900"/>
      <c r="AB21" s="901"/>
      <c r="AC21" s="900"/>
      <c r="AD21" s="901"/>
      <c r="AE21" s="900"/>
      <c r="AF21" s="901"/>
      <c r="AG21" s="900"/>
      <c r="AH21" s="901"/>
    </row>
    <row r="22" spans="1:34" s="32" customFormat="1" ht="18">
      <c r="A22" s="21"/>
      <c r="B22" s="22">
        <f t="shared" ref="B22" si="32">ROUND(A23*0.8,-1)</f>
        <v>1840</v>
      </c>
      <c r="C22" s="14"/>
      <c r="D22" s="10">
        <f t="shared" ref="D22" si="33">ROUND(C23*0.8,-1)</f>
        <v>1060</v>
      </c>
      <c r="E22" s="14"/>
      <c r="F22" s="10">
        <f t="shared" ref="F22" si="34">ROUND(E23*0.8,-1)</f>
        <v>990</v>
      </c>
      <c r="G22" s="14"/>
      <c r="H22" s="11">
        <f t="shared" ref="H22" si="35">ROUND(G23*0.8,-1)</f>
        <v>880</v>
      </c>
      <c r="I22" s="25"/>
      <c r="J22" s="26">
        <f t="shared" ref="J22:P26" si="36">ROUND(I23*0.8,-1)</f>
        <v>880</v>
      </c>
      <c r="K22" s="25"/>
      <c r="L22" s="22">
        <f t="shared" si="36"/>
        <v>880</v>
      </c>
      <c r="M22" s="25"/>
      <c r="N22" s="22">
        <f t="shared" si="30"/>
        <v>880</v>
      </c>
      <c r="O22" s="25"/>
      <c r="P22" s="22">
        <f t="shared" si="25"/>
        <v>880</v>
      </c>
      <c r="Q22" s="25"/>
      <c r="R22" s="22">
        <f t="shared" ref="R22:AD34" si="37">ROUND(Q23*0.8,-1)</f>
        <v>880</v>
      </c>
      <c r="S22" s="25"/>
      <c r="T22" s="22">
        <f t="shared" si="31"/>
        <v>880</v>
      </c>
      <c r="U22" s="479" t="s">
        <v>24</v>
      </c>
      <c r="V22" s="480"/>
      <c r="W22" s="902">
        <v>1.2</v>
      </c>
      <c r="X22" s="891"/>
      <c r="Y22" s="894">
        <f>W22+Y24</f>
        <v>2.5</v>
      </c>
      <c r="Z22" s="895"/>
      <c r="AA22" s="894">
        <f>Y22+AA26</f>
        <v>3.7</v>
      </c>
      <c r="AB22" s="895"/>
      <c r="AC22" s="894">
        <f>AA22+AC28</f>
        <v>4.7</v>
      </c>
      <c r="AD22" s="895"/>
      <c r="AE22" s="894">
        <f>AC22+AE30</f>
        <v>5.8000000000000007</v>
      </c>
      <c r="AF22" s="895"/>
      <c r="AG22" s="894">
        <f>AE22+AG32</f>
        <v>6.9</v>
      </c>
      <c r="AH22" s="895"/>
    </row>
    <row r="23" spans="1:34" s="32" customFormat="1" ht="18">
      <c r="A23" s="23">
        <f>$M$1+(ROUND(INT($F$1*(U3)),-1))</f>
        <v>2300</v>
      </c>
      <c r="B23" s="24"/>
      <c r="C23" s="15">
        <f>IF((U4)&lt;=8,1100,1100+ROUND(INT(((U4-8)*107.84)),-1))</f>
        <v>1320</v>
      </c>
      <c r="D23" s="16"/>
      <c r="E23" s="15">
        <f>IF((U6)&lt;=8,1100,1100+ROUND(INT(((U6-8)*107.84)),-1))</f>
        <v>1240</v>
      </c>
      <c r="F23" s="16"/>
      <c r="G23" s="17">
        <f>IF((U8)&lt;=8,1100,1100+ROUND(INT(((U8-8)*107.84)),-1))</f>
        <v>1100</v>
      </c>
      <c r="H23" s="13"/>
      <c r="I23" s="27">
        <f>IF((U10)&lt;=8,1100,1100+ROUND(INT(((U10-8)*107.84)),-1))</f>
        <v>1100</v>
      </c>
      <c r="J23" s="28"/>
      <c r="K23" s="30">
        <f>IF((U12)&lt;=8,1100,1100+ROUND(INT(((U12-8)*107.84)),-1))</f>
        <v>1100</v>
      </c>
      <c r="L23" s="24"/>
      <c r="M23" s="30">
        <f>IF((U14)&lt;=8,1100,1100+ROUND(INT(((U14-8)*107.84)),-1))</f>
        <v>1100</v>
      </c>
      <c r="N23" s="24"/>
      <c r="O23" s="30">
        <f>IF((U16)&lt;=8,1100,1100+ROUND(INT(((U16-8)*107.84)),-1))</f>
        <v>1100</v>
      </c>
      <c r="P23" s="24"/>
      <c r="Q23" s="30">
        <f>IF((U18)&lt;=8,1100,1100+ROUND(INT(((U18-8)*107.84)),-1))</f>
        <v>1100</v>
      </c>
      <c r="R23" s="24"/>
      <c r="S23" s="30">
        <f>IF((U20)&lt;=8,1100,1100+ROUND(INT(((U20-8)*107.84)),-1))</f>
        <v>1100</v>
      </c>
      <c r="T23" s="24"/>
      <c r="U23" s="481"/>
      <c r="V23" s="482"/>
      <c r="W23" s="892"/>
      <c r="X23" s="893"/>
      <c r="Y23" s="896"/>
      <c r="Z23" s="897"/>
      <c r="AA23" s="896"/>
      <c r="AB23" s="897"/>
      <c r="AC23" s="896"/>
      <c r="AD23" s="897"/>
      <c r="AE23" s="896"/>
      <c r="AF23" s="897"/>
      <c r="AG23" s="896"/>
      <c r="AH23" s="897"/>
    </row>
    <row r="24" spans="1:34" s="32" customFormat="1" ht="18">
      <c r="A24" s="21"/>
      <c r="B24" s="22">
        <f t="shared" ref="B24" si="38">ROUND(A25*0.8,-1)</f>
        <v>1940</v>
      </c>
      <c r="C24" s="14"/>
      <c r="D24" s="10">
        <f t="shared" ref="D24" si="39">ROUND(C25*0.8,-1)</f>
        <v>1160</v>
      </c>
      <c r="E24" s="14"/>
      <c r="F24" s="10">
        <f t="shared" ref="F24" si="40">ROUND(E25*0.8,-1)</f>
        <v>1100</v>
      </c>
      <c r="G24" s="14"/>
      <c r="H24" s="11">
        <f t="shared" ref="H24" si="41">ROUND(G25*0.8,-1)</f>
        <v>980</v>
      </c>
      <c r="I24" s="25"/>
      <c r="J24" s="26">
        <f t="shared" ref="J24:P28" si="42">ROUND(I25*0.8,-1)</f>
        <v>880</v>
      </c>
      <c r="K24" s="25"/>
      <c r="L24" s="22">
        <f t="shared" si="42"/>
        <v>880</v>
      </c>
      <c r="M24" s="25"/>
      <c r="N24" s="22">
        <f t="shared" si="36"/>
        <v>880</v>
      </c>
      <c r="O24" s="25"/>
      <c r="P24" s="22">
        <f t="shared" si="30"/>
        <v>880</v>
      </c>
      <c r="Q24" s="25"/>
      <c r="R24" s="22">
        <f t="shared" ref="R24:AB34" si="43">ROUND(Q25*0.8,-1)</f>
        <v>880</v>
      </c>
      <c r="S24" s="25"/>
      <c r="T24" s="22">
        <f t="shared" si="37"/>
        <v>880</v>
      </c>
      <c r="U24" s="25"/>
      <c r="V24" s="22">
        <f t="shared" si="31"/>
        <v>880</v>
      </c>
      <c r="W24" s="479" t="s">
        <v>7</v>
      </c>
      <c r="X24" s="480"/>
      <c r="Y24" s="902">
        <v>1.3</v>
      </c>
      <c r="Z24" s="891"/>
      <c r="AA24" s="898">
        <f>Y24+AA26</f>
        <v>2.5</v>
      </c>
      <c r="AB24" s="899"/>
      <c r="AC24" s="898">
        <f>AA24+AC28</f>
        <v>3.5</v>
      </c>
      <c r="AD24" s="899"/>
      <c r="AE24" s="898">
        <f>AC24+AE30</f>
        <v>4.5999999999999996</v>
      </c>
      <c r="AF24" s="899"/>
      <c r="AG24" s="898">
        <f>AE24+AG32</f>
        <v>5.6999999999999993</v>
      </c>
      <c r="AH24" s="899"/>
    </row>
    <row r="25" spans="1:34" s="32" customFormat="1" ht="18">
      <c r="A25" s="23">
        <f>$M$1+(ROUND(INT($F$1*(W3)),-1))</f>
        <v>2430</v>
      </c>
      <c r="B25" s="24"/>
      <c r="C25" s="15">
        <f>IF((W4)&lt;=8,1100,1100+ROUND(INT(((W4-8)*107.84)),-1))</f>
        <v>1450</v>
      </c>
      <c r="D25" s="16"/>
      <c r="E25" s="15">
        <f>IF((W6)&lt;=8,1100,1100+ROUND(INT(((W6-8)*107.84)),-1))</f>
        <v>1370</v>
      </c>
      <c r="F25" s="16"/>
      <c r="G25" s="17">
        <f>IF((W8)&lt;=8,1100,1100+ROUND(INT(((W8-8)*107.84)),-1))</f>
        <v>1230</v>
      </c>
      <c r="H25" s="13"/>
      <c r="I25" s="27">
        <f>IF((W10)&lt;=8,1100,1100+ROUND(INT(((W10-8)*107.84)),-1))</f>
        <v>1100</v>
      </c>
      <c r="J25" s="28"/>
      <c r="K25" s="30">
        <f>IF((W12)&lt;=8,1100,1100+ROUND(INT(((W12-8)*107.84)),-1))</f>
        <v>1100</v>
      </c>
      <c r="L25" s="24"/>
      <c r="M25" s="30">
        <f>IF((W14)&lt;=8,1100,1100+ROUND(INT(((W14-8)*107.84)),-1))</f>
        <v>1100</v>
      </c>
      <c r="N25" s="24"/>
      <c r="O25" s="30">
        <f>IF((W16)&lt;=8,1100,1100+ROUND(INT(((W16-8)*107.84)),-1))</f>
        <v>1100</v>
      </c>
      <c r="P25" s="24"/>
      <c r="Q25" s="30">
        <f>IF((W18)&lt;=8,1100,1100+ROUND(INT(((W18-8)*107.84)),-1))</f>
        <v>1100</v>
      </c>
      <c r="R25" s="24"/>
      <c r="S25" s="30">
        <f>IF((W20)&lt;=8,1100,1100+ROUND(INT(((W20-8)*107.84)),-1))</f>
        <v>1100</v>
      </c>
      <c r="T25" s="24"/>
      <c r="U25" s="30">
        <f>IF((W22)&lt;=8,1100,1100+ROUND(INT(((W22-8)*107.84)),-1))</f>
        <v>1100</v>
      </c>
      <c r="V25" s="24"/>
      <c r="W25" s="481"/>
      <c r="X25" s="482"/>
      <c r="Y25" s="892"/>
      <c r="Z25" s="893"/>
      <c r="AA25" s="900"/>
      <c r="AB25" s="901"/>
      <c r="AC25" s="900"/>
      <c r="AD25" s="901"/>
      <c r="AE25" s="900"/>
      <c r="AF25" s="901"/>
      <c r="AG25" s="900"/>
      <c r="AH25" s="901"/>
    </row>
    <row r="26" spans="1:34" s="32" customFormat="1" ht="18">
      <c r="A26" s="21"/>
      <c r="B26" s="22">
        <f t="shared" ref="B26" si="44">ROUND(A27*0.8,-1)</f>
        <v>2060</v>
      </c>
      <c r="C26" s="14"/>
      <c r="D26" s="10">
        <f t="shared" ref="D26" si="45">ROUND(C27*0.8,-1)</f>
        <v>1270</v>
      </c>
      <c r="E26" s="14"/>
      <c r="F26" s="10">
        <f t="shared" ref="F26" si="46">ROUND(E27*0.8,-1)</f>
        <v>1210</v>
      </c>
      <c r="G26" s="14"/>
      <c r="H26" s="11">
        <f t="shared" ref="H26" si="47">ROUND(G27*0.8,-1)</f>
        <v>1100</v>
      </c>
      <c r="I26" s="25"/>
      <c r="J26" s="26">
        <f t="shared" ref="J26:P30" si="48">ROUND(I27*0.8,-1)</f>
        <v>980</v>
      </c>
      <c r="K26" s="25"/>
      <c r="L26" s="22">
        <f t="shared" si="48"/>
        <v>900</v>
      </c>
      <c r="M26" s="25"/>
      <c r="N26" s="22">
        <f t="shared" si="42"/>
        <v>880</v>
      </c>
      <c r="O26" s="25"/>
      <c r="P26" s="22">
        <f t="shared" si="36"/>
        <v>880</v>
      </c>
      <c r="Q26" s="25"/>
      <c r="R26" s="22">
        <f t="shared" ref="R26:Z34" si="49">ROUND(Q27*0.8,-1)</f>
        <v>880</v>
      </c>
      <c r="S26" s="25"/>
      <c r="T26" s="22">
        <f t="shared" si="43"/>
        <v>880</v>
      </c>
      <c r="U26" s="25"/>
      <c r="V26" s="22">
        <f t="shared" si="37"/>
        <v>880</v>
      </c>
      <c r="W26" s="25"/>
      <c r="X26" s="22">
        <f t="shared" si="31"/>
        <v>880</v>
      </c>
      <c r="Y26" s="479" t="s">
        <v>8</v>
      </c>
      <c r="Z26" s="480"/>
      <c r="AA26" s="902">
        <v>1.2</v>
      </c>
      <c r="AB26" s="891"/>
      <c r="AC26" s="894">
        <f>AA26+AC28</f>
        <v>2.2000000000000002</v>
      </c>
      <c r="AD26" s="895"/>
      <c r="AE26" s="894">
        <f>AC26+AE30</f>
        <v>3.3000000000000003</v>
      </c>
      <c r="AF26" s="895"/>
      <c r="AG26" s="894">
        <f>AE26+AG32</f>
        <v>4.4000000000000004</v>
      </c>
      <c r="AH26" s="895"/>
    </row>
    <row r="27" spans="1:34" s="32" customFormat="1" ht="18">
      <c r="A27" s="23">
        <f>$M$1+(ROUND(INT($F$1*(Y3)),-1))</f>
        <v>2570</v>
      </c>
      <c r="B27" s="24"/>
      <c r="C27" s="15">
        <f>IF((Y4)&lt;=8,1100,1100+ROUND(INT(((Y4-8)*107.84)),-1))</f>
        <v>1590</v>
      </c>
      <c r="D27" s="16"/>
      <c r="E27" s="15">
        <f>IF((Y6)&lt;=8,1100,1100+ROUND(INT(((Y6-8)*107.84)),-1))</f>
        <v>1510</v>
      </c>
      <c r="F27" s="16"/>
      <c r="G27" s="17">
        <f>IF((Y8)&lt;=8,1100,1100+ROUND(INT(((Y8-8)*107.84)),-1))</f>
        <v>1370</v>
      </c>
      <c r="H27" s="13"/>
      <c r="I27" s="27">
        <f>IF((Y10)&lt;=8,1100,1100+ROUND(INT(((Y10-8)*107.84)),-1))</f>
        <v>1220</v>
      </c>
      <c r="J27" s="28"/>
      <c r="K27" s="30">
        <f>IF((Y12)&lt;=8,1100,1100+ROUND(INT(((Y12-8)*107.84)),-1))</f>
        <v>1120</v>
      </c>
      <c r="L27" s="24"/>
      <c r="M27" s="30">
        <f>IF((Y14)&lt;=8,1100,1100+ROUND(INT(((Y14-8)*107.84)),-1))</f>
        <v>1100</v>
      </c>
      <c r="N27" s="24"/>
      <c r="O27" s="30">
        <f>IF((Y16)&lt;=8,1100,1100+ROUND(INT(((Y16-8)*107.84)),-1))</f>
        <v>1100</v>
      </c>
      <c r="P27" s="24"/>
      <c r="Q27" s="30">
        <f>IF((Y18)&lt;=8,1100,1100+ROUND(INT(((Y18-8)*107.84)),-1))</f>
        <v>1100</v>
      </c>
      <c r="R27" s="24"/>
      <c r="S27" s="30">
        <f>IF((Y20)&lt;=8,1100,1100+ROUND(INT(((Y20-8)*107.84)),-1))</f>
        <v>1100</v>
      </c>
      <c r="T27" s="24"/>
      <c r="U27" s="30">
        <f>IF((Y22)&lt;=8,1100,1100+ROUND(INT(((Y22-8)*107.84)),-1))</f>
        <v>1100</v>
      </c>
      <c r="V27" s="24"/>
      <c r="W27" s="30">
        <f>IF((Y24)&lt;=8,1100,1100+ROUND(INT(((Y24-8)*107.84)),-1))</f>
        <v>1100</v>
      </c>
      <c r="X27" s="24"/>
      <c r="Y27" s="481"/>
      <c r="Z27" s="482"/>
      <c r="AA27" s="892"/>
      <c r="AB27" s="893"/>
      <c r="AC27" s="896"/>
      <c r="AD27" s="897"/>
      <c r="AE27" s="896"/>
      <c r="AF27" s="897"/>
      <c r="AG27" s="896"/>
      <c r="AH27" s="897"/>
    </row>
    <row r="28" spans="1:34" s="32" customFormat="1" ht="18">
      <c r="A28" s="21"/>
      <c r="B28" s="22">
        <f t="shared" ref="B28" si="50">ROUND(A29*0.8,-1)</f>
        <v>2160</v>
      </c>
      <c r="C28" s="14"/>
      <c r="D28" s="10">
        <f t="shared" ref="D28" si="51">ROUND(C29*0.8,-1)</f>
        <v>1370</v>
      </c>
      <c r="E28" s="14"/>
      <c r="F28" s="10">
        <f t="shared" ref="F28" si="52">ROUND(E29*0.8,-1)</f>
        <v>1310</v>
      </c>
      <c r="G28" s="14"/>
      <c r="H28" s="11">
        <f t="shared" ref="H28" si="53">ROUND(G29*0.8,-1)</f>
        <v>1200</v>
      </c>
      <c r="I28" s="25"/>
      <c r="J28" s="26">
        <f t="shared" ref="J28:P32" si="54">ROUND(I29*0.8,-1)</f>
        <v>1080</v>
      </c>
      <c r="K28" s="25"/>
      <c r="L28" s="22">
        <f t="shared" si="54"/>
        <v>1000</v>
      </c>
      <c r="M28" s="25"/>
      <c r="N28" s="22">
        <f t="shared" si="48"/>
        <v>890</v>
      </c>
      <c r="O28" s="25"/>
      <c r="P28" s="22">
        <f t="shared" si="42"/>
        <v>880</v>
      </c>
      <c r="Q28" s="25"/>
      <c r="R28" s="22">
        <f t="shared" ref="R28:X34" si="55">ROUND(Q29*0.8,-1)</f>
        <v>880</v>
      </c>
      <c r="S28" s="25"/>
      <c r="T28" s="22">
        <f t="shared" si="49"/>
        <v>880</v>
      </c>
      <c r="U28" s="25"/>
      <c r="V28" s="22">
        <f t="shared" si="43"/>
        <v>880</v>
      </c>
      <c r="W28" s="25"/>
      <c r="X28" s="22">
        <f t="shared" si="37"/>
        <v>880</v>
      </c>
      <c r="Y28" s="25"/>
      <c r="Z28" s="22">
        <f t="shared" si="31"/>
        <v>880</v>
      </c>
      <c r="AA28" s="479" t="s">
        <v>25</v>
      </c>
      <c r="AB28" s="480"/>
      <c r="AC28" s="890">
        <v>1</v>
      </c>
      <c r="AD28" s="891"/>
      <c r="AE28" s="898">
        <f>AC28+AE30</f>
        <v>2.1</v>
      </c>
      <c r="AF28" s="899"/>
      <c r="AG28" s="898">
        <f>AE28+AG32</f>
        <v>3.2</v>
      </c>
      <c r="AH28" s="899"/>
    </row>
    <row r="29" spans="1:34" s="32" customFormat="1" ht="18">
      <c r="A29" s="23">
        <f>$M$1+(ROUND(INT($F$1*(AA3)),-1))</f>
        <v>2700</v>
      </c>
      <c r="B29" s="24"/>
      <c r="C29" s="15">
        <f>IF((AA4)&lt;=8,1100,1100+ROUND(INT(((AA4-8)*107.84)),-1))</f>
        <v>1710</v>
      </c>
      <c r="D29" s="16"/>
      <c r="E29" s="15">
        <f>IF((AA6)&lt;=8,1100,1100+ROUND(INT(((AA6-8)*107.84)),-1))</f>
        <v>1640</v>
      </c>
      <c r="F29" s="16"/>
      <c r="G29" s="17">
        <f>IF((AA8)&lt;=8,1100,1100+ROUND(INT(((AA8-8)*107.84)),-1))</f>
        <v>1500</v>
      </c>
      <c r="H29" s="13"/>
      <c r="I29" s="27">
        <f>IF((AA10)&lt;=8,1100,1100+ROUND(INT(((AA10-8)*107.84)),-1))</f>
        <v>1350</v>
      </c>
      <c r="J29" s="28"/>
      <c r="K29" s="30">
        <f>IF((AA12)&lt;=8,1100,1100+ROUND(INT(((AA12-8)*107.84)),-1))</f>
        <v>1250</v>
      </c>
      <c r="L29" s="24"/>
      <c r="M29" s="30">
        <f>IF((AA14)&lt;=8,1100,1100+ROUND(INT(((AA14-8)*107.84)),-1))</f>
        <v>1110</v>
      </c>
      <c r="N29" s="24"/>
      <c r="O29" s="30">
        <f>IF((AA16)&lt;=8,1100,1100+ROUND(INT(((AA16-8)*107.84)),-1))</f>
        <v>1100</v>
      </c>
      <c r="P29" s="24"/>
      <c r="Q29" s="30">
        <f>IF((AA18)&lt;=8,1100,1100+ROUND(INT(((AA18-8)*107.84)),-1))</f>
        <v>1100</v>
      </c>
      <c r="R29" s="24"/>
      <c r="S29" s="30">
        <f>IF((AA20)&lt;=8,1100,1100+ROUND(INT(((AA20-8)*107.84)),-1))</f>
        <v>1100</v>
      </c>
      <c r="T29" s="24"/>
      <c r="U29" s="30">
        <f>IF((AA22)&lt;=8,1100,1100+ROUND(INT(((AA22-8)*107.84)),-1))</f>
        <v>1100</v>
      </c>
      <c r="V29" s="24"/>
      <c r="W29" s="30">
        <f>IF((AA24)&lt;=8,1100,1100+ROUND(INT(((AA24-8)*107.84)),-1))</f>
        <v>1100</v>
      </c>
      <c r="X29" s="24"/>
      <c r="Y29" s="30">
        <f>IF((AA26)&lt;=8,1100,1100+ROUND(INT(((AA26-8)*107.84)),-1))</f>
        <v>1100</v>
      </c>
      <c r="Z29" s="24"/>
      <c r="AA29" s="481"/>
      <c r="AB29" s="482"/>
      <c r="AC29" s="892"/>
      <c r="AD29" s="893"/>
      <c r="AE29" s="900"/>
      <c r="AF29" s="901"/>
      <c r="AG29" s="900"/>
      <c r="AH29" s="901"/>
    </row>
    <row r="30" spans="1:34" s="32" customFormat="1" ht="18">
      <c r="A30" s="21"/>
      <c r="B30" s="22">
        <f t="shared" ref="B30" si="56">ROUND(A31*0.8,-1)</f>
        <v>2240</v>
      </c>
      <c r="C30" s="14"/>
      <c r="D30" s="10">
        <f t="shared" ref="D30" si="57">ROUND(C31*0.8,-1)</f>
        <v>1460</v>
      </c>
      <c r="E30" s="14"/>
      <c r="F30" s="10">
        <f t="shared" ref="F30" si="58">ROUND(E31*0.8,-1)</f>
        <v>1400</v>
      </c>
      <c r="G30" s="14"/>
      <c r="H30" s="11">
        <f t="shared" ref="H30" si="59">ROUND(G31*0.8,-1)</f>
        <v>1290</v>
      </c>
      <c r="I30" s="25"/>
      <c r="J30" s="26">
        <f t="shared" ref="J30:P34" si="60">ROUND(I31*0.8,-1)</f>
        <v>1170</v>
      </c>
      <c r="K30" s="25"/>
      <c r="L30" s="22">
        <f t="shared" si="60"/>
        <v>1090</v>
      </c>
      <c r="M30" s="25"/>
      <c r="N30" s="22">
        <f t="shared" si="54"/>
        <v>980</v>
      </c>
      <c r="O30" s="25"/>
      <c r="P30" s="22">
        <f t="shared" si="48"/>
        <v>880</v>
      </c>
      <c r="Q30" s="25"/>
      <c r="R30" s="22">
        <f t="shared" ref="R30:V34" si="61">ROUND(Q31*0.8,-1)</f>
        <v>880</v>
      </c>
      <c r="S30" s="25"/>
      <c r="T30" s="22">
        <f t="shared" si="55"/>
        <v>880</v>
      </c>
      <c r="U30" s="25"/>
      <c r="V30" s="22">
        <f t="shared" si="49"/>
        <v>880</v>
      </c>
      <c r="W30" s="25"/>
      <c r="X30" s="22">
        <f t="shared" si="43"/>
        <v>880</v>
      </c>
      <c r="Y30" s="25"/>
      <c r="Z30" s="22">
        <f t="shared" si="37"/>
        <v>880</v>
      </c>
      <c r="AA30" s="25"/>
      <c r="AB30" s="22">
        <f t="shared" si="31"/>
        <v>880</v>
      </c>
      <c r="AC30" s="479" t="s">
        <v>26</v>
      </c>
      <c r="AD30" s="480"/>
      <c r="AE30" s="890">
        <v>1.1000000000000001</v>
      </c>
      <c r="AF30" s="891"/>
      <c r="AG30" s="894">
        <f>AE30+AG32</f>
        <v>2.2000000000000002</v>
      </c>
      <c r="AH30" s="895"/>
    </row>
    <row r="31" spans="1:34" s="32" customFormat="1" ht="18">
      <c r="A31" s="23">
        <f>$M$1+(ROUND(INT($F$1*(AC3)),-1))</f>
        <v>2800</v>
      </c>
      <c r="B31" s="24"/>
      <c r="C31" s="15">
        <f>IF((AC4)&lt;=8,1100,1100+ROUND(INT(((AC4-8)*107.84)),-1))</f>
        <v>1820</v>
      </c>
      <c r="D31" s="16"/>
      <c r="E31" s="15">
        <f>IF((AC6)&lt;=8,1100,1100+ROUND(INT(((AC6-8)*107.84)),-1))</f>
        <v>1750</v>
      </c>
      <c r="F31" s="16"/>
      <c r="G31" s="17">
        <f>IF((AC8)&lt;=8,1100,1100+ROUND(INT(((AC8-8)*107.84)),-1))</f>
        <v>1610</v>
      </c>
      <c r="H31" s="13"/>
      <c r="I31" s="27">
        <f>IF((AC10)&lt;=8,1100,1100+ROUND(INT(((AC10-8)*107.84)),-1))</f>
        <v>1460</v>
      </c>
      <c r="J31" s="28"/>
      <c r="K31" s="30">
        <f>IF((AC12)&lt;=8,1100,1100+ROUND(INT(((AC12-8)*107.84)),-1))</f>
        <v>1360</v>
      </c>
      <c r="L31" s="24"/>
      <c r="M31" s="30">
        <f>IF((AC14)&lt;=8,1100,1100+ROUND(INT(((AC14-8)*107.84)),-1))</f>
        <v>1220</v>
      </c>
      <c r="N31" s="24"/>
      <c r="O31" s="30">
        <f>IF((AC16)&lt;=8,1100,1100+ROUND(INT(((AC16-8)*107.84)),-1))</f>
        <v>1100</v>
      </c>
      <c r="P31" s="24"/>
      <c r="Q31" s="30">
        <f>IF((AC18)&lt;=8,1100,1100+ROUND(INT(((AC18-8)*107.84)),-1))</f>
        <v>1100</v>
      </c>
      <c r="R31" s="24"/>
      <c r="S31" s="30">
        <f>IF((AC20)&lt;=8,1100,1100+ROUND(INT(((AC20-8)*107.84)),-1))</f>
        <v>1100</v>
      </c>
      <c r="T31" s="24"/>
      <c r="U31" s="30">
        <f>IF((AC22)&lt;=8,1100,1100+ROUND(INT(((AC22-8)*107.84)),-1))</f>
        <v>1100</v>
      </c>
      <c r="V31" s="24"/>
      <c r="W31" s="30">
        <f>IF((AC24)&lt;=8,1100,1100+ROUND(INT(((AC24-8)*107.84)),-1))</f>
        <v>1100</v>
      </c>
      <c r="X31" s="24"/>
      <c r="Y31" s="30">
        <f>IF((AC26)&lt;=8,1100,1100+ROUND(INT(((AC26-8)*107.84)),-1))</f>
        <v>1100</v>
      </c>
      <c r="Z31" s="24"/>
      <c r="AA31" s="30">
        <f>IF((AC28)&lt;=8,1100,1100+ROUND(INT(((AC28-8)*107.84)),-1))</f>
        <v>1100</v>
      </c>
      <c r="AB31" s="24"/>
      <c r="AC31" s="481"/>
      <c r="AD31" s="482"/>
      <c r="AE31" s="892"/>
      <c r="AF31" s="893"/>
      <c r="AG31" s="896"/>
      <c r="AH31" s="897"/>
    </row>
    <row r="32" spans="1:34" s="32" customFormat="1" ht="18">
      <c r="A32" s="21"/>
      <c r="B32" s="22">
        <f t="shared" ref="B32" si="62">ROUND(A33*0.8,-1)</f>
        <v>2340</v>
      </c>
      <c r="C32" s="14"/>
      <c r="D32" s="10">
        <f t="shared" ref="D32" si="63">ROUND(C33*0.8,-1)</f>
        <v>1550</v>
      </c>
      <c r="E32" s="14"/>
      <c r="F32" s="10">
        <f t="shared" ref="F32" si="64">ROUND(E33*0.8,-1)</f>
        <v>1500</v>
      </c>
      <c r="G32" s="14"/>
      <c r="H32" s="11">
        <f t="shared" ref="H32" si="65">ROUND(G33*0.8,-1)</f>
        <v>1380</v>
      </c>
      <c r="I32" s="25"/>
      <c r="J32" s="26">
        <f t="shared" ref="J32:N34" si="66">ROUND(I33*0.8,-1)</f>
        <v>1260</v>
      </c>
      <c r="K32" s="25"/>
      <c r="L32" s="22">
        <f t="shared" si="66"/>
        <v>1180</v>
      </c>
      <c r="M32" s="25"/>
      <c r="N32" s="22">
        <f t="shared" si="60"/>
        <v>1070</v>
      </c>
      <c r="O32" s="25"/>
      <c r="P32" s="22">
        <f t="shared" si="54"/>
        <v>970</v>
      </c>
      <c r="Q32" s="25"/>
      <c r="R32" s="22">
        <f t="shared" ref="R32:T34" si="67">ROUND(Q33*0.8,-1)</f>
        <v>880</v>
      </c>
      <c r="S32" s="25"/>
      <c r="T32" s="22">
        <f t="shared" si="61"/>
        <v>880</v>
      </c>
      <c r="U32" s="25"/>
      <c r="V32" s="22">
        <f t="shared" si="55"/>
        <v>880</v>
      </c>
      <c r="W32" s="25"/>
      <c r="X32" s="22">
        <f t="shared" si="49"/>
        <v>880</v>
      </c>
      <c r="Y32" s="25"/>
      <c r="Z32" s="22">
        <f t="shared" si="43"/>
        <v>880</v>
      </c>
      <c r="AA32" s="25"/>
      <c r="AB32" s="22">
        <f t="shared" si="37"/>
        <v>880</v>
      </c>
      <c r="AC32" s="25"/>
      <c r="AD32" s="22">
        <f t="shared" si="31"/>
        <v>880</v>
      </c>
      <c r="AE32" s="479" t="s">
        <v>27</v>
      </c>
      <c r="AF32" s="480"/>
      <c r="AG32" s="890">
        <v>1.1000000000000001</v>
      </c>
      <c r="AH32" s="891"/>
    </row>
    <row r="33" spans="1:34" s="32" customFormat="1" ht="18">
      <c r="A33" s="23">
        <f>$M$1+(ROUND(INT($F$1*(AE3)),-1))</f>
        <v>2920</v>
      </c>
      <c r="B33" s="24"/>
      <c r="C33" s="15">
        <f>IF((AE4)&lt;=8,1100,1100+ROUND(INT(((AE4-8)*107.84)),-1))</f>
        <v>1940</v>
      </c>
      <c r="D33" s="16"/>
      <c r="E33" s="15">
        <f>IF((AE6)&lt;=8,1100,1100+ROUND(INT(((AE6-8)*107.84)),-1))</f>
        <v>1870</v>
      </c>
      <c r="F33" s="16"/>
      <c r="G33" s="17">
        <f>IF((AE8)&lt;=8,1100,1100+ROUND(INT(((AE8-8)*107.84)),-1))</f>
        <v>1730</v>
      </c>
      <c r="H33" s="13"/>
      <c r="I33" s="27">
        <f>IF((AE10)&lt;=8,1100,1100+ROUND(INT(((AE10-8)*107.84)),-1))</f>
        <v>1570</v>
      </c>
      <c r="J33" s="28"/>
      <c r="K33" s="30">
        <f>IF((AE12)&lt;=8,1100,1100+ROUND(INT(((AE12-8)*107.84)),-1))</f>
        <v>1480</v>
      </c>
      <c r="L33" s="24"/>
      <c r="M33" s="30">
        <f>IF((AE14)&lt;=8,1100,1100+ROUND(INT(((AE14-8)*107.84)),-1))</f>
        <v>1340</v>
      </c>
      <c r="N33" s="24"/>
      <c r="O33" s="30">
        <f>IF((AE16)&lt;=8,1100,1100+ROUND(INT(((AE16-8)*107.84)),-1))</f>
        <v>1210</v>
      </c>
      <c r="P33" s="24"/>
      <c r="Q33" s="30">
        <f>IF((AE18)&lt;=8,1100,1100+ROUND(INT(((AE18-8)*107.84)),-1))</f>
        <v>1100</v>
      </c>
      <c r="R33" s="24"/>
      <c r="S33" s="30">
        <f>IF((AE20)&lt;=8,1100,1100+ROUND(INT(((AE20-8)*107.84)),-1))</f>
        <v>1100</v>
      </c>
      <c r="T33" s="24"/>
      <c r="U33" s="30">
        <f>IF((AE22)&lt;=8,1100,1100+ROUND(INT(((AE22-8)*107.84)),-1))</f>
        <v>1100</v>
      </c>
      <c r="V33" s="24"/>
      <c r="W33" s="30">
        <f>IF((AE24)&lt;=8,1100,1100+ROUND(INT(((AE24-8)*107.84)),-1))</f>
        <v>1100</v>
      </c>
      <c r="X33" s="24"/>
      <c r="Y33" s="30">
        <f>IF((AE26)&lt;=8,1100,1100+ROUND(INT(((AE26-8)*107.84)),-1))</f>
        <v>1100</v>
      </c>
      <c r="Z33" s="24"/>
      <c r="AA33" s="30">
        <f>IF((AE28)&lt;=8,1100,1100+ROUND(INT(((AE28-8)*107.84)),-1))</f>
        <v>1100</v>
      </c>
      <c r="AB33" s="24"/>
      <c r="AC33" s="30">
        <f>IF((AE30)&lt;=8,1100,1100+ROUND(INT(((AE30-8)*107.84)),-1))</f>
        <v>1100</v>
      </c>
      <c r="AD33" s="24"/>
      <c r="AE33" s="481"/>
      <c r="AF33" s="482"/>
      <c r="AG33" s="892"/>
      <c r="AH33" s="893"/>
    </row>
    <row r="34" spans="1:34" s="32" customFormat="1" ht="18">
      <c r="A34" s="21" t="s">
        <v>0</v>
      </c>
      <c r="B34" s="22">
        <f t="shared" ref="B34" si="68">ROUND(A35*0.8,-1)</f>
        <v>2430</v>
      </c>
      <c r="C34" s="14"/>
      <c r="D34" s="10">
        <f t="shared" ref="D34" si="69">ROUND(C35*0.8,-1)</f>
        <v>1650</v>
      </c>
      <c r="E34" s="14"/>
      <c r="F34" s="10">
        <f t="shared" ref="F34" si="70">ROUND(E35*0.8,-1)</f>
        <v>1580</v>
      </c>
      <c r="G34" s="14"/>
      <c r="H34" s="11">
        <f t="shared" ref="H34" si="71">ROUND(G35*0.8,-1)</f>
        <v>1470</v>
      </c>
      <c r="I34" s="25"/>
      <c r="J34" s="26">
        <f t="shared" ref="J34:L34" si="72">ROUND(I35*0.8,-1)</f>
        <v>1350</v>
      </c>
      <c r="K34" s="25"/>
      <c r="L34" s="22">
        <f t="shared" si="72"/>
        <v>1280</v>
      </c>
      <c r="M34" s="25"/>
      <c r="N34" s="22">
        <f t="shared" si="66"/>
        <v>1170</v>
      </c>
      <c r="O34" s="25"/>
      <c r="P34" s="22">
        <f t="shared" si="60"/>
        <v>1060</v>
      </c>
      <c r="Q34" s="25"/>
      <c r="R34" s="22">
        <f t="shared" ref="R34" si="73">ROUND(Q35*0.8,-1)</f>
        <v>970</v>
      </c>
      <c r="S34" s="25"/>
      <c r="T34" s="22">
        <f t="shared" si="67"/>
        <v>890</v>
      </c>
      <c r="U34" s="25"/>
      <c r="V34" s="22">
        <f t="shared" si="61"/>
        <v>880</v>
      </c>
      <c r="W34" s="25"/>
      <c r="X34" s="22">
        <f t="shared" si="55"/>
        <v>880</v>
      </c>
      <c r="Y34" s="25"/>
      <c r="Z34" s="22">
        <f t="shared" si="49"/>
        <v>880</v>
      </c>
      <c r="AA34" s="25"/>
      <c r="AB34" s="22">
        <f t="shared" si="43"/>
        <v>880</v>
      </c>
      <c r="AC34" s="25"/>
      <c r="AD34" s="22">
        <f t="shared" si="37"/>
        <v>880</v>
      </c>
      <c r="AE34" s="25"/>
      <c r="AF34" s="22">
        <f t="shared" si="31"/>
        <v>880</v>
      </c>
      <c r="AG34" s="479" t="s">
        <v>33</v>
      </c>
      <c r="AH34" s="480"/>
    </row>
    <row r="35" spans="1:34" s="32" customFormat="1" ht="18">
      <c r="A35" s="23">
        <f>$M$1+(ROUND(INT($F$1*(AG3)),-1))</f>
        <v>3040</v>
      </c>
      <c r="B35" s="24"/>
      <c r="C35" s="15">
        <f>IF((AG4)&lt;=8,1100,1100+ROUND(INT(((AG4-8)*107.84)),-1))</f>
        <v>2060</v>
      </c>
      <c r="D35" s="16"/>
      <c r="E35" s="15">
        <f>IF((AG6)&lt;=8,1100,1100+ROUND(INT(((AG6-8)*107.84)),-1))</f>
        <v>1980</v>
      </c>
      <c r="F35" s="16"/>
      <c r="G35" s="17">
        <f>IF((AG8)&lt;=8,1100,1100+ROUND(INT(((AG8-8)*107.84)),-1))</f>
        <v>1840</v>
      </c>
      <c r="H35" s="13"/>
      <c r="I35" s="27">
        <f>IF((AG10)&lt;=8,1100,1100+ROUND(INT(((AG10-8)*107.84)),-1))</f>
        <v>1690</v>
      </c>
      <c r="J35" s="28"/>
      <c r="K35" s="30">
        <f>IF((AG12)&lt;=8,1100,1100+ROUND(INT(((AG12-8)*107.84)),-1))</f>
        <v>1600</v>
      </c>
      <c r="L35" s="24"/>
      <c r="M35" s="30">
        <f>IF((AG14)&lt;=8,1100,1100+ROUND(INT(((AG14-8)*107.84)),-1))</f>
        <v>1460</v>
      </c>
      <c r="N35" s="24"/>
      <c r="O35" s="30">
        <f>IF((AG16)&lt;=8,1100,1100+ROUND(INT(((AG16-8)*107.84)),-1))</f>
        <v>1330</v>
      </c>
      <c r="P35" s="24"/>
      <c r="Q35" s="30">
        <f>IF((AG18)&lt;=8,1100,1100+ROUND(INT(((AG18-8)*107.84)),-1))</f>
        <v>1210</v>
      </c>
      <c r="R35" s="24"/>
      <c r="S35" s="30">
        <f>IF((AG20)&lt;=8,1100,1100+ROUND(INT(((AG20-8)*107.84)),-1))</f>
        <v>1110</v>
      </c>
      <c r="T35" s="24"/>
      <c r="U35" s="30">
        <f>IF((AG22)&lt;=8,1100,1100+ROUND(INT(((AG22-8)*107.84)),-1))</f>
        <v>1100</v>
      </c>
      <c r="V35" s="24"/>
      <c r="W35" s="30">
        <f>IF((AG24)&lt;=8,1100,1100+ROUND(INT(((AG24-8)*107.84)),-1))</f>
        <v>1100</v>
      </c>
      <c r="X35" s="24"/>
      <c r="Y35" s="30">
        <f>IF((AG26)&lt;=8,1100,1100+ROUND(INT(((AG26-8)*107.84)),-1))</f>
        <v>1100</v>
      </c>
      <c r="Z35" s="24"/>
      <c r="AA35" s="30">
        <f>IF((AG28)&lt;=8,1100,1100+ROUND(INT(((AG28-8)*107.84)),-1))</f>
        <v>1100</v>
      </c>
      <c r="AB35" s="24"/>
      <c r="AC35" s="30">
        <f>IF((AG30)&lt;=8,1100,1100+ROUND(INT(((AG30-8)*107.84)),-1))</f>
        <v>1100</v>
      </c>
      <c r="AD35" s="24"/>
      <c r="AE35" s="30">
        <f>IF((AG32)&lt;=8,1100,1100+ROUND(INT(((AG32-8)*107.84)),-1))</f>
        <v>1100</v>
      </c>
      <c r="AF35" s="24"/>
      <c r="AG35" s="481"/>
      <c r="AH35" s="482"/>
    </row>
  </sheetData>
  <mergeCells count="156">
    <mergeCell ref="AG8:AH9"/>
    <mergeCell ref="G8:H9"/>
    <mergeCell ref="I8:J9"/>
    <mergeCell ref="K8:L9"/>
    <mergeCell ref="M8:N9"/>
    <mergeCell ref="O8:P9"/>
    <mergeCell ref="Q8:R9"/>
    <mergeCell ref="S8:T9"/>
    <mergeCell ref="Y6:Z7"/>
    <mergeCell ref="AA6:AB7"/>
    <mergeCell ref="AC6:AD7"/>
    <mergeCell ref="AE6:AF7"/>
    <mergeCell ref="AG6:AH7"/>
    <mergeCell ref="Y8:Z9"/>
    <mergeCell ref="AA8:AB9"/>
    <mergeCell ref="AC8:AD9"/>
    <mergeCell ref="AE8:AF9"/>
    <mergeCell ref="C4:D5"/>
    <mergeCell ref="E6:F7"/>
    <mergeCell ref="G6:H7"/>
    <mergeCell ref="I6:J7"/>
    <mergeCell ref="K6:L7"/>
    <mergeCell ref="M6:N7"/>
    <mergeCell ref="O6:P7"/>
    <mergeCell ref="Y4:Z5"/>
    <mergeCell ref="AA4:AB5"/>
    <mergeCell ref="Q6:R7"/>
    <mergeCell ref="S6:T7"/>
    <mergeCell ref="U6:V7"/>
    <mergeCell ref="W6:X7"/>
    <mergeCell ref="AC4:AD5"/>
    <mergeCell ref="AE4:AF5"/>
    <mergeCell ref="AG4:AH5"/>
    <mergeCell ref="E4:F5"/>
    <mergeCell ref="G4:H5"/>
    <mergeCell ref="I4:J5"/>
    <mergeCell ref="K4:L5"/>
    <mergeCell ref="M4:N5"/>
    <mergeCell ref="O4:P5"/>
    <mergeCell ref="Q4:R5"/>
    <mergeCell ref="S4:T5"/>
    <mergeCell ref="U4:V5"/>
    <mergeCell ref="W4:X5"/>
    <mergeCell ref="AC30:AD31"/>
    <mergeCell ref="AE30:AF31"/>
    <mergeCell ref="AG30:AH31"/>
    <mergeCell ref="AE32:AF33"/>
    <mergeCell ref="AG32:AH33"/>
    <mergeCell ref="AG34:AH35"/>
    <mergeCell ref="Y26:Z27"/>
    <mergeCell ref="AA26:AB27"/>
    <mergeCell ref="AC26:AD27"/>
    <mergeCell ref="AE26:AF27"/>
    <mergeCell ref="AG26:AH27"/>
    <mergeCell ref="AA28:AB29"/>
    <mergeCell ref="AC28:AD29"/>
    <mergeCell ref="AE28:AF29"/>
    <mergeCell ref="AG28:AH29"/>
    <mergeCell ref="W24:X25"/>
    <mergeCell ref="Y24:Z25"/>
    <mergeCell ref="AA24:AB25"/>
    <mergeCell ref="AC24:AD25"/>
    <mergeCell ref="AE24:AF25"/>
    <mergeCell ref="AG24:AH25"/>
    <mergeCell ref="U22:V23"/>
    <mergeCell ref="W22:X23"/>
    <mergeCell ref="Y22:Z23"/>
    <mergeCell ref="AA22:AB23"/>
    <mergeCell ref="AC22:AD23"/>
    <mergeCell ref="AE22:AF23"/>
    <mergeCell ref="S20:T21"/>
    <mergeCell ref="U20:V21"/>
    <mergeCell ref="W20:X21"/>
    <mergeCell ref="Y20:Z21"/>
    <mergeCell ref="AA20:AB21"/>
    <mergeCell ref="AC20:AD21"/>
    <mergeCell ref="AE20:AF21"/>
    <mergeCell ref="AG20:AH21"/>
    <mergeCell ref="AG22:AH23"/>
    <mergeCell ref="Q18:R19"/>
    <mergeCell ref="S18:T19"/>
    <mergeCell ref="U18:V19"/>
    <mergeCell ref="W18:X19"/>
    <mergeCell ref="Y18:Z19"/>
    <mergeCell ref="AA18:AB19"/>
    <mergeCell ref="AC18:AD19"/>
    <mergeCell ref="AE18:AF19"/>
    <mergeCell ref="AG18:AH19"/>
    <mergeCell ref="AE14:AF15"/>
    <mergeCell ref="AG14:AH15"/>
    <mergeCell ref="O16:P17"/>
    <mergeCell ref="Q16:R17"/>
    <mergeCell ref="S16:T17"/>
    <mergeCell ref="U16:V17"/>
    <mergeCell ref="W16:X17"/>
    <mergeCell ref="Y16:Z17"/>
    <mergeCell ref="AA16:AB17"/>
    <mergeCell ref="AC16:AD17"/>
    <mergeCell ref="AE16:AF17"/>
    <mergeCell ref="AG16:AH17"/>
    <mergeCell ref="M14:N15"/>
    <mergeCell ref="O14:P15"/>
    <mergeCell ref="Q14:R15"/>
    <mergeCell ref="S14:T15"/>
    <mergeCell ref="U14:V15"/>
    <mergeCell ref="W14:X15"/>
    <mergeCell ref="Y14:Z15"/>
    <mergeCell ref="AA14:AB15"/>
    <mergeCell ref="AC14:AD15"/>
    <mergeCell ref="Y10:Z11"/>
    <mergeCell ref="AA10:AB11"/>
    <mergeCell ref="AC10:AD11"/>
    <mergeCell ref="AE10:AF11"/>
    <mergeCell ref="AG10:AH11"/>
    <mergeCell ref="K12:L13"/>
    <mergeCell ref="M12:N13"/>
    <mergeCell ref="O12:P13"/>
    <mergeCell ref="Q12:R13"/>
    <mergeCell ref="S12:T13"/>
    <mergeCell ref="AG12:AH13"/>
    <mergeCell ref="U12:V13"/>
    <mergeCell ref="W12:X13"/>
    <mergeCell ref="Y12:Z13"/>
    <mergeCell ref="AA12:AB13"/>
    <mergeCell ref="AC12:AD13"/>
    <mergeCell ref="AE12:AF13"/>
    <mergeCell ref="I10:J11"/>
    <mergeCell ref="K10:L11"/>
    <mergeCell ref="M10:N11"/>
    <mergeCell ref="O10:P11"/>
    <mergeCell ref="Q10:R11"/>
    <mergeCell ref="S10:T11"/>
    <mergeCell ref="U10:V11"/>
    <mergeCell ref="W10:X11"/>
    <mergeCell ref="U8:V9"/>
    <mergeCell ref="W8:X9"/>
    <mergeCell ref="B1:E1"/>
    <mergeCell ref="I1:K1"/>
    <mergeCell ref="A2:AH2"/>
    <mergeCell ref="A3:B3"/>
    <mergeCell ref="C3:D3"/>
    <mergeCell ref="E3:F3"/>
    <mergeCell ref="G3:H3"/>
    <mergeCell ref="I3:J3"/>
    <mergeCell ref="K3:L3"/>
    <mergeCell ref="M3:N3"/>
    <mergeCell ref="AA3:AB3"/>
    <mergeCell ref="AC3:AD3"/>
    <mergeCell ref="AE3:AF3"/>
    <mergeCell ref="AG3:AH3"/>
    <mergeCell ref="O3:P3"/>
    <mergeCell ref="Q3:R3"/>
    <mergeCell ref="S3:T3"/>
    <mergeCell ref="U3:V3"/>
    <mergeCell ref="W3:X3"/>
    <mergeCell ref="Y3:Z3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16" sqref="N15:N16"/>
    </sheetView>
  </sheetViews>
  <sheetFormatPr defaultRowHeight="16.5"/>
  <sheetData/>
  <phoneticPr fontId="3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15</vt:i4>
      </vt:variant>
    </vt:vector>
  </HeadingPairs>
  <TitlesOfParts>
    <vt:vector size="33" baseType="lpstr">
      <vt:lpstr>목차</vt:lpstr>
      <vt:lpstr>기본요금</vt:lpstr>
      <vt:lpstr>20 원마다리</vt:lpstr>
      <vt:lpstr>21 용지</vt:lpstr>
      <vt:lpstr>24 구암</vt:lpstr>
      <vt:lpstr>27 상리</vt:lpstr>
      <vt:lpstr>79 금산사</vt:lpstr>
      <vt:lpstr>375쌍정</vt:lpstr>
      <vt:lpstr>472 춘강</vt:lpstr>
      <vt:lpstr>487백구용지</vt:lpstr>
      <vt:lpstr>684금구.원평</vt:lpstr>
      <vt:lpstr>752 상관관촌</vt:lpstr>
      <vt:lpstr>872 소양.장승리</vt:lpstr>
      <vt:lpstr>947 상운암</vt:lpstr>
      <vt:lpstr>974 하운암</vt:lpstr>
      <vt:lpstr>봉동양야리(완주군청)</vt:lpstr>
      <vt:lpstr>Sheet6</vt:lpstr>
      <vt:lpstr>Sheet1</vt:lpstr>
      <vt:lpstr>'20 원마다리'!Print_Area</vt:lpstr>
      <vt:lpstr>'21 용지'!Print_Area</vt:lpstr>
      <vt:lpstr>'24 구암'!Print_Area</vt:lpstr>
      <vt:lpstr>'27 상리'!Print_Area</vt:lpstr>
      <vt:lpstr>'375쌍정'!Print_Area</vt:lpstr>
      <vt:lpstr>'472 춘강'!Print_Area</vt:lpstr>
      <vt:lpstr>'487백구용지'!Print_Area</vt:lpstr>
      <vt:lpstr>'684금구.원평'!Print_Area</vt:lpstr>
      <vt:lpstr>'752 상관관촌'!Print_Area</vt:lpstr>
      <vt:lpstr>'79 금산사'!Print_Area</vt:lpstr>
      <vt:lpstr>'872 소양.장승리'!Print_Area</vt:lpstr>
      <vt:lpstr>'947 상운암'!Print_Area</vt:lpstr>
      <vt:lpstr>'974 하운암'!Print_Area</vt:lpstr>
      <vt:lpstr>목차!Print_Area</vt:lpstr>
      <vt:lpstr>목차!Print_Titles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시공위2</cp:lastModifiedBy>
  <cp:lastPrinted>2017-01-03T01:43:23Z</cp:lastPrinted>
  <dcterms:created xsi:type="dcterms:W3CDTF">2013-09-08T23:56:48Z</dcterms:created>
  <dcterms:modified xsi:type="dcterms:W3CDTF">2019-03-12T08:06:09Z</dcterms:modified>
</cp:coreProperties>
</file>